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R:\CPL\2025\ANP\VIGILANTES\"/>
    </mc:Choice>
  </mc:AlternateContent>
  <xr:revisionPtr revIDLastSave="0" documentId="13_ncr:1_{999872C3-2671-47C2-9909-B72A2117435F}" xr6:coauthVersionLast="47" xr6:coauthVersionMax="47" xr10:uidLastSave="{00000000-0000-0000-0000-000000000000}"/>
  <bookViews>
    <workbookView xWindow="-90" yWindow="-90" windowWidth="24180" windowHeight="12960" activeTab="2" xr2:uid="{00000000-000D-0000-FFFF-FFFF00000000}"/>
  </bookViews>
  <sheets>
    <sheet name="DIURNO" sheetId="163" r:id="rId1"/>
    <sheet name="NOTURNO" sheetId="161" r:id="rId2"/>
    <sheet name="RESUMO" sheetId="162" r:id="rId3"/>
    <sheet name="UNIFORMES" sheetId="15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0" i="158" l="1"/>
  <c r="I40" i="158"/>
  <c r="J40" i="158"/>
  <c r="J41" i="158" s="1"/>
  <c r="F40" i="158"/>
  <c r="F26" i="158"/>
  <c r="F27" i="158" s="1"/>
  <c r="F143" i="163" l="1"/>
  <c r="I105" i="163"/>
  <c r="I104" i="163"/>
  <c r="I103" i="163"/>
  <c r="I102" i="163"/>
  <c r="I101" i="163"/>
  <c r="I94" i="163"/>
  <c r="I93" i="163"/>
  <c r="I92" i="163"/>
  <c r="I91" i="163"/>
  <c r="I89" i="163"/>
  <c r="I90" i="163" s="1"/>
  <c r="I68" i="163"/>
  <c r="I71" i="163" s="1"/>
  <c r="H50" i="163"/>
  <c r="H55" i="163" s="1"/>
  <c r="H57" i="163" s="1"/>
  <c r="I106" i="163" s="1"/>
  <c r="H42" i="163"/>
  <c r="I31" i="163"/>
  <c r="I63" i="163" s="1"/>
  <c r="I75" i="163" s="1"/>
  <c r="I3" i="162"/>
  <c r="I2" i="162"/>
  <c r="I95" i="163" l="1"/>
  <c r="I83" i="163"/>
  <c r="I107" i="163"/>
  <c r="I32" i="163"/>
  <c r="I33" i="163" s="1"/>
  <c r="I113" i="163"/>
  <c r="I114" i="163" s="1"/>
  <c r="I120" i="163" s="1"/>
  <c r="J106" i="163" l="1"/>
  <c r="J102" i="163"/>
  <c r="J93" i="163"/>
  <c r="J89" i="163"/>
  <c r="I41" i="163"/>
  <c r="J105" i="163"/>
  <c r="J101" i="163"/>
  <c r="J92" i="163"/>
  <c r="I40" i="163"/>
  <c r="H153" i="163"/>
  <c r="J90" i="163"/>
  <c r="J94" i="163"/>
  <c r="J103" i="163"/>
  <c r="J104" i="163"/>
  <c r="J91" i="163"/>
  <c r="I42" i="163" l="1"/>
  <c r="I81" i="163" s="1"/>
  <c r="J95" i="163"/>
  <c r="H155" i="163" s="1"/>
  <c r="J107" i="163"/>
  <c r="I119" i="163" s="1"/>
  <c r="I121" i="163" s="1"/>
  <c r="H156" i="163" s="1"/>
  <c r="I52" i="163" l="1"/>
  <c r="I49" i="163"/>
  <c r="I54" i="163"/>
  <c r="I56" i="163"/>
  <c r="I53" i="163"/>
  <c r="I50" i="163"/>
  <c r="I51" i="163"/>
  <c r="I48" i="163"/>
  <c r="I55" i="163" l="1"/>
  <c r="I57" i="163" s="1"/>
  <c r="I82" i="163" s="1"/>
  <c r="I84" i="163" s="1"/>
  <c r="H154" i="163" s="1"/>
  <c r="F11" i="158" l="1"/>
  <c r="F12" i="158"/>
  <c r="F39" i="158" l="1"/>
  <c r="H39" i="158" s="1"/>
  <c r="I39" i="158" s="1"/>
  <c r="J39" i="158" s="1"/>
  <c r="F38" i="158"/>
  <c r="H38" i="158" s="1"/>
  <c r="I38" i="158" s="1"/>
  <c r="J38" i="158" s="1"/>
  <c r="F37" i="158"/>
  <c r="H37" i="158" s="1"/>
  <c r="I37" i="158" s="1"/>
  <c r="J37" i="158" s="1"/>
  <c r="F36" i="158"/>
  <c r="H36" i="158" s="1"/>
  <c r="I36" i="158" s="1"/>
  <c r="J36" i="158" s="1"/>
  <c r="F35" i="158"/>
  <c r="H35" i="158" s="1"/>
  <c r="I35" i="158" s="1"/>
  <c r="J35" i="158" s="1"/>
  <c r="F34" i="158"/>
  <c r="H34" i="158" s="1"/>
  <c r="I34" i="158" s="1"/>
  <c r="J34" i="158" s="1"/>
  <c r="F25" i="158"/>
  <c r="F24" i="158"/>
  <c r="F23" i="158"/>
  <c r="F22" i="158"/>
  <c r="F21" i="158"/>
  <c r="F20" i="158"/>
  <c r="F19" i="158"/>
  <c r="H51" i="161"/>
  <c r="I95" i="161"/>
  <c r="F144" i="161"/>
  <c r="F28" i="158" l="1"/>
  <c r="F29" i="158" s="1"/>
  <c r="I106" i="161"/>
  <c r="I105" i="161"/>
  <c r="I104" i="161"/>
  <c r="I103" i="161"/>
  <c r="I102" i="161"/>
  <c r="I90" i="161"/>
  <c r="I91" i="161" s="1"/>
  <c r="I33" i="161"/>
  <c r="I94" i="161"/>
  <c r="I93" i="161"/>
  <c r="I92" i="161"/>
  <c r="I69" i="161"/>
  <c r="I72" i="161" s="1"/>
  <c r="H56" i="161"/>
  <c r="H58" i="161" s="1"/>
  <c r="H43" i="161"/>
  <c r="I31" i="161"/>
  <c r="I64" i="161" s="1"/>
  <c r="I76" i="161" s="1"/>
  <c r="I127" i="163" l="1"/>
  <c r="I128" i="161"/>
  <c r="I107" i="161"/>
  <c r="I108" i="161" s="1"/>
  <c r="I114" i="161"/>
  <c r="I115" i="161" s="1"/>
  <c r="I121" i="161" s="1"/>
  <c r="I128" i="163"/>
  <c r="I129" i="161"/>
  <c r="I84" i="161"/>
  <c r="I96" i="161"/>
  <c r="I32" i="161"/>
  <c r="I34" i="161" l="1"/>
  <c r="J106" i="161" l="1"/>
  <c r="J102" i="161"/>
  <c r="J107" i="161"/>
  <c r="J104" i="161"/>
  <c r="J103" i="161"/>
  <c r="J105" i="161"/>
  <c r="J92" i="161"/>
  <c r="J95" i="161"/>
  <c r="J91" i="161"/>
  <c r="I41" i="161"/>
  <c r="H154" i="161"/>
  <c r="J94" i="161"/>
  <c r="J90" i="161"/>
  <c r="J93" i="161"/>
  <c r="I42" i="161"/>
  <c r="J108" i="161" l="1"/>
  <c r="I120" i="161" s="1"/>
  <c r="I122" i="161" s="1"/>
  <c r="H157" i="161" s="1"/>
  <c r="J96" i="161"/>
  <c r="H156" i="161" s="1"/>
  <c r="I43" i="161"/>
  <c r="I82" i="161" l="1"/>
  <c r="I49" i="161"/>
  <c r="I51" i="161"/>
  <c r="I52" i="161"/>
  <c r="I53" i="161"/>
  <c r="I55" i="161"/>
  <c r="I50" i="161"/>
  <c r="I57" i="161"/>
  <c r="I54" i="161"/>
  <c r="I56" i="161" l="1"/>
  <c r="I58" i="161" s="1"/>
  <c r="I83" i="161" s="1"/>
  <c r="I85" i="161" s="1"/>
  <c r="H155" i="161" l="1"/>
  <c r="F10" i="158" l="1"/>
  <c r="F9" i="158"/>
  <c r="F8" i="158"/>
  <c r="F7" i="158"/>
  <c r="F6" i="158"/>
  <c r="F5" i="158"/>
  <c r="F4" i="158"/>
  <c r="F3" i="158"/>
  <c r="F13" i="158" l="1"/>
  <c r="F14" i="158" s="1"/>
  <c r="I126" i="163" l="1"/>
  <c r="I130" i="163" s="1"/>
  <c r="I127" i="161"/>
  <c r="I131" i="161" s="1"/>
  <c r="H157" i="163" l="1"/>
  <c r="H158" i="163" s="1"/>
  <c r="G142" i="163"/>
  <c r="H158" i="161"/>
  <c r="H159" i="161" s="1"/>
  <c r="G143" i="161"/>
  <c r="G136" i="163" l="1"/>
  <c r="G137" i="163" s="1"/>
  <c r="G140" i="163" s="1"/>
  <c r="G137" i="161"/>
  <c r="G138" i="161" l="1"/>
  <c r="G139" i="163"/>
  <c r="G144" i="163" s="1"/>
  <c r="H159" i="163" s="1"/>
  <c r="H160" i="163" s="1"/>
  <c r="G141" i="161" l="1"/>
  <c r="G140" i="161"/>
  <c r="H161" i="163"/>
  <c r="K2" i="162"/>
  <c r="L2" i="162" s="1"/>
  <c r="M2" i="162" s="1"/>
  <c r="G145" i="161" l="1"/>
  <c r="H160" i="161" s="1"/>
  <c r="H161" i="161" s="1"/>
  <c r="H162" i="161" s="1"/>
  <c r="N2" i="162"/>
  <c r="K3" i="162" l="1"/>
  <c r="L3" i="162" s="1"/>
  <c r="M3" i="162" s="1"/>
  <c r="N3" i="162" s="1"/>
  <c r="M4" i="162" l="1"/>
  <c r="N5" i="162" s="1"/>
  <c r="N6" i="16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</authors>
  <commentList>
    <comment ref="I63" authorId="0" shapeId="0" xr:uid="{177D558E-C6D1-43DB-9146-18CD11FC541D}">
      <text>
        <r>
          <rPr>
            <b/>
            <sz val="9"/>
            <color indexed="81"/>
            <rFont val="Segoe UI"/>
            <family val="2"/>
          </rPr>
          <t xml:space="preserve">=(5,50*2*15)-(i26/100)*6
</t>
        </r>
      </text>
    </comment>
    <comment ref="H66" authorId="0" shapeId="0" xr:uid="{2268A84C-BB41-407D-B527-CA6EC65B0FAD}">
      <text>
        <r>
          <rPr>
            <b/>
            <sz val="9"/>
            <color indexed="81"/>
            <rFont val="Segoe UI"/>
            <family val="2"/>
          </rPr>
          <t xml:space="preserve">2025 tem 365 dias.
Retiramos 52 sábados e 52 domingos. Restam 261 dias.
Removemos 8 feriados que não caem durante um fim de semana.
Obteremos 253 dias úteis em 2025 e 21,08 dias/úteis ao mês
8 feriados de 2025 que não caem em final de semana:
1. Confraternização Universal : quarta-feira, 1 janeiro, 2025
2. Terça-feira de Carnaval : terça-feira, 4 março, 2025
3. Sexta Feira Santa ou Paixão de Cristo : sexta-feira, 18 abril, 2025
4. Tiradentes : segunda-feira, 21 abril, 2025
5. Dia do Trabalho : quinta-feira, 1 maio, 2025
6. Corpus Christi : quinta-feira, 19 junho, 2025
7. Dia Nacional de Zumbi e da Consciência Negra : quinta-feira, 20 novembro, 2025
8. Natal : quinta-feira, 25 dezembro, 2025
</t>
        </r>
      </text>
    </comment>
    <comment ref="B91" authorId="0" shapeId="0" xr:uid="{FE92EDC2-0882-43C1-AF64-21EAB19F8D51}">
      <text>
        <r>
          <rPr>
            <b/>
            <sz val="9"/>
            <color indexed="81"/>
            <rFont val="Segoe UI"/>
            <family val="2"/>
          </rPr>
          <t xml:space="preserve">% Multa e CS sobre FGTS = Índice que demonstra o custo estimado com a Multa do FGTS e contribuição social sobre o Aviso Prévio Indenizado
1= Remuneração mensal
2/12 = Estimativa de 13º e férias sobre a remuneração
(1/3*1/12) = Estimativa de 1/3 de férias
0,08 = Alíquota do FGTS
0,4 = Alíquota da Multa sobre o saldo do FGTS
0,9 = 90% dos funcionários remanescentes
</t>
        </r>
      </text>
    </comment>
    <comment ref="B92" authorId="0" shapeId="0" xr:uid="{EA69B29E-334A-454E-9CBA-8A7B1A08624D}">
      <text>
        <r>
          <rPr>
            <b/>
            <sz val="9"/>
            <color indexed="81"/>
            <rFont val="Segoe UI"/>
            <family val="2"/>
          </rPr>
          <t xml:space="preserve">% APT = Índice a ser aplicado sobre o total do Módulo 1 para estimativa mensal do custo com aviso prévio trabalhado
(7/30) = proporção de dias de aviso prévio a que o empregado tem direito de se ausentar durante o mês
12 = número de meses no ano
PERC = percentual arbitrado de empregados que poderão ser demitidos sem a concessão de aviso prévio.
</t>
        </r>
      </text>
    </comment>
    <comment ref="B94" authorId="0" shapeId="0" xr:uid="{5C67BFE1-0807-4D2F-AFAC-C27D040EC471}">
      <text>
        <r>
          <rPr>
            <b/>
            <sz val="9"/>
            <color indexed="81"/>
            <rFont val="Segoe UI"/>
            <family val="2"/>
          </rPr>
          <t xml:space="preserve">% Multa e CS sobre FGTS = Índice que demonstra o custo estimado com a Multa do FGTS e contribuição social sobre o Aviso Prévio Trabalhado
1= Remuneração mensal
APT = Aviso Prévio Trabalhado disposto no item “D” do Módulo 3
0,08 = Alíquota do FGTS
0,4 = Alíquota da Multa sobre o saldo do FGTS
</t>
        </r>
      </text>
    </comment>
    <comment ref="B136" authorId="0" shapeId="0" xr:uid="{0D7549BE-1C56-423D-9E56-3B17D59AF1CC}">
      <text>
        <r>
          <rPr>
            <b/>
            <sz val="9"/>
            <color indexed="81"/>
            <rFont val="Segoe UI"/>
            <family val="2"/>
          </rPr>
          <t>R$ 84,00 Jovem Aprendiz (CCT/2025/BA Cláusula 38º, § 4º) Não será adotado no contrato de 5 anos da PF para serviços de vigilância armada.</t>
        </r>
      </text>
    </comment>
    <comment ref="F139" authorId="0" shapeId="0" xr:uid="{3D50ED46-DDF9-4F61-BF69-05C4D598B7A2}">
      <text>
        <r>
          <rPr>
            <b/>
            <sz val="9"/>
            <color indexed="81"/>
            <rFont val="Segoe UI"/>
            <family val="2"/>
          </rPr>
          <t>Solução de Consulta COSIT 345/2017</t>
        </r>
      </text>
    </comment>
    <comment ref="F140" authorId="0" shapeId="0" xr:uid="{404D5262-E9C9-4F5B-AC7D-529A82F4D6E6}">
      <text>
        <r>
          <rPr>
            <b/>
            <sz val="9"/>
            <color indexed="81"/>
            <rFont val="Segoe UI"/>
            <family val="2"/>
          </rPr>
          <t>Solução de Consulta COSIT 345/2017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</authors>
  <commentList>
    <comment ref="I64" authorId="0" shapeId="0" xr:uid="{BA92CC83-EC57-4262-A6A2-B2B440D376B9}">
      <text>
        <r>
          <rPr>
            <b/>
            <sz val="9"/>
            <color indexed="81"/>
            <rFont val="Segoe UI"/>
            <family val="2"/>
          </rPr>
          <t xml:space="preserve">=(5,50*2*15)-(i26/100)*6
</t>
        </r>
      </text>
    </comment>
    <comment ref="H67" authorId="0" shapeId="0" xr:uid="{2B001502-F6DA-4D35-B464-CBF1FC302CA1}">
      <text>
        <r>
          <rPr>
            <b/>
            <sz val="9"/>
            <color indexed="81"/>
            <rFont val="Segoe UI"/>
            <family val="2"/>
          </rPr>
          <t xml:space="preserve">2025 tem 365 dias.
Retiramos 52 sábados e 52 domingos. Restam 261 dias.
Removemos 8 feriados que não caem durante um fim de semana.
Obteremos 253 dias úteis em 2025 e 21,08 dias/úteis ao mês
8 feriados de 2025 que não caem em final de semana:
1. Confraternização Universal : quarta-feira, 1 janeiro, 2025
2. Terça-feira de Carnaval : terça-feira, 4 março, 2025
3. Sexta Feira Santa ou Paixão de Cristo : sexta-feira, 18 abril, 2025
4. Tiradentes : segunda-feira, 21 abril, 2025
5. Dia do Trabalho : quinta-feira, 1 maio, 2025
6. Corpus Christi : quinta-feira, 19 junho, 2025
7. Dia Nacional de Zumbi e da Consciência Negra : quinta-feira, 20 novembro, 2025
8. Natal : quinta-feira, 25 dezembro, 2025
</t>
        </r>
      </text>
    </comment>
    <comment ref="B92" authorId="0" shapeId="0" xr:uid="{B245BE04-0B44-48B5-A51A-960AA48CF3A6}">
      <text>
        <r>
          <rPr>
            <b/>
            <sz val="9"/>
            <color indexed="81"/>
            <rFont val="Segoe UI"/>
            <family val="2"/>
          </rPr>
          <t xml:space="preserve">% Multa e CS sobre FGTS = Índice que demonstra o custo estimado com a Multa do FGTS e contribuição social sobre o Aviso Prévio Indenizado
1= Remuneração mensal
2/12 = Estimativa de 13º e férias sobre a remuneração
(1/3*1/12) = Estimativa de 1/3 de férias
0,08 = Alíquota do FGTS
0,4 = Alíquota da Multa sobre o saldo do FGTS
0,9 = 90% dos funcionários remanescentes
</t>
        </r>
      </text>
    </comment>
    <comment ref="B93" authorId="0" shapeId="0" xr:uid="{CB49FD30-2CFF-4ACC-BCAC-5A00C916A1D7}">
      <text>
        <r>
          <rPr>
            <b/>
            <sz val="9"/>
            <color indexed="81"/>
            <rFont val="Segoe UI"/>
            <family val="2"/>
          </rPr>
          <t xml:space="preserve">% APT = Índice a ser aplicado sobre o total do Módulo 1 para estimativa mensal do custo com aviso prévio trabalhado
(7/30) = proporção de dias de aviso prévio a que o empregado tem direito de se ausentar durante o mês
12 = número de meses no ano
PERC = percentual arbitrado de empregados que poderão ser demitidos sem a concessão de aviso prévio.
</t>
        </r>
      </text>
    </comment>
    <comment ref="B95" authorId="0" shapeId="0" xr:uid="{91F4D45A-0134-4454-BAAB-D7F10545DB15}">
      <text>
        <r>
          <rPr>
            <b/>
            <sz val="9"/>
            <color indexed="81"/>
            <rFont val="Segoe UI"/>
            <family val="2"/>
          </rPr>
          <t xml:space="preserve">% Multa e CS sobre FGTS = Índice que demonstra o custo estimado com a Multa do FGTS e contribuição social sobre o Aviso Prévio Trabalhado
1= Remuneração mensal
APT = Aviso Prévio Trabalhado disposto no item “D” do Módulo 3
0,08 = Alíquota do FGTS
0,4 = Alíquota da Multa sobre o saldo do FGTS
</t>
        </r>
      </text>
    </comment>
    <comment ref="B137" authorId="0" shapeId="0" xr:uid="{172989CE-03CE-4050-ADBB-59D28B7911BF}">
      <text>
        <r>
          <rPr>
            <b/>
            <sz val="9"/>
            <color indexed="81"/>
            <rFont val="Segoe UI"/>
            <family val="2"/>
          </rPr>
          <t>R$ 84,00 Jovem Aprendiz (CCT/2025/BA Cláusula 38º, § 4º) Não será adotado no contrato de 5 anos da PF para serviços de vigilância armada.</t>
        </r>
      </text>
    </comment>
    <comment ref="F140" authorId="0" shapeId="0" xr:uid="{01324E73-978A-4A5F-9AA1-9515E1E48B63}">
      <text>
        <r>
          <rPr>
            <b/>
            <sz val="9"/>
            <color indexed="81"/>
            <rFont val="Segoe UI"/>
            <family val="2"/>
          </rPr>
          <t>Solução de Consulta COSIT 345/2017</t>
        </r>
      </text>
    </comment>
    <comment ref="F141" authorId="0" shapeId="0" xr:uid="{416A6438-08F6-43DB-8EF1-FA6983F6644E}">
      <text>
        <r>
          <rPr>
            <b/>
            <sz val="9"/>
            <color indexed="81"/>
            <rFont val="Segoe UI"/>
            <family val="2"/>
          </rPr>
          <t>Solução de Consulta COSIT 345/2017</t>
        </r>
      </text>
    </comment>
  </commentList>
</comments>
</file>

<file path=xl/sharedStrings.xml><?xml version="1.0" encoding="utf-8"?>
<sst xmlns="http://schemas.openxmlformats.org/spreadsheetml/2006/main" count="534" uniqueCount="215">
  <si>
    <t>SERVIÇO PÚBLICO FEDERAL</t>
  </si>
  <si>
    <t>Total</t>
  </si>
  <si>
    <t>SEBRAE</t>
  </si>
  <si>
    <t>INCRA</t>
  </si>
  <si>
    <t>FGTS</t>
  </si>
  <si>
    <t>Custos Indiretos</t>
  </si>
  <si>
    <t>Tributos</t>
  </si>
  <si>
    <t>Lucro</t>
  </si>
  <si>
    <t>E</t>
  </si>
  <si>
    <t>PLANILHA ESTIMATIVA DE CUSTOS E FORMAÇÃO DE PREÇOS</t>
  </si>
  <si>
    <t>Módulo 1: Composição da Remuneração</t>
  </si>
  <si>
    <t>Composição da Remuneração</t>
  </si>
  <si>
    <t>Valor
(R$)</t>
  </si>
  <si>
    <t>A</t>
  </si>
  <si>
    <t>B</t>
  </si>
  <si>
    <t>Módulo 2 – Encargos e Benefícios Anuais, Mensais e Diários</t>
  </si>
  <si>
    <t>Submódulo 2.1 – 13º (décimo terceiro) Salário e Adicional de Férias</t>
  </si>
  <si>
    <t>2.1</t>
  </si>
  <si>
    <t>13º (décimo terceiro) Salário e Adicional de Férias</t>
  </si>
  <si>
    <t>Valor (R$)</t>
  </si>
  <si>
    <t>2.2</t>
  </si>
  <si>
    <t>GPS, FGTS e outras contribuições</t>
  </si>
  <si>
    <t>Percentual (%)</t>
  </si>
  <si>
    <t>Valor
 (R$)</t>
  </si>
  <si>
    <t>INSS</t>
  </si>
  <si>
    <t>Salário Educação</t>
  </si>
  <si>
    <t>C</t>
  </si>
  <si>
    <t>RAT =</t>
  </si>
  <si>
    <t>FAP =</t>
  </si>
  <si>
    <t>D</t>
  </si>
  <si>
    <t>SESC ou SESI</t>
  </si>
  <si>
    <t>SENAC ou SENAI</t>
  </si>
  <si>
    <t>F</t>
  </si>
  <si>
    <t>G</t>
  </si>
  <si>
    <t>H</t>
  </si>
  <si>
    <t>Submódulo 2.3 – Benefícios Mensais e Diários</t>
  </si>
  <si>
    <t>2.3</t>
  </si>
  <si>
    <t>Benefícios Mensais e Diários</t>
  </si>
  <si>
    <t>A.1) Valor da passagem do transporte coletivo no município de prestação dos serviços:</t>
  </si>
  <si>
    <t>A.2) Quantidade de passagens por dia por empregado:</t>
  </si>
  <si>
    <t>A.3) Quantidade de dias do mês de recebimento de passagens</t>
  </si>
  <si>
    <t>B.2) Quantidade de dias do mês de recebimento de auxílio-alimentação</t>
  </si>
  <si>
    <t>Encargos e Benefícios Anuais, Mensais e Diários</t>
  </si>
  <si>
    <t>Módulo 3 - Provisão para Rescisão</t>
  </si>
  <si>
    <t>Provisão para Rescisão</t>
  </si>
  <si>
    <t>Valor  (R$)</t>
  </si>
  <si>
    <t>Módulo 4 - Custo de Reposição do Profissional Ausente</t>
  </si>
  <si>
    <t>Submódulo 4.1 – Substituto nas Ausências Legais</t>
  </si>
  <si>
    <t>4.1</t>
  </si>
  <si>
    <t>Substituto nas Ausências Legais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</si>
  <si>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</si>
  <si>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</si>
  <si>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</si>
  <si>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</si>
  <si>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</si>
  <si>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</t>
  </si>
  <si>
    <t>Mão de obra vinculada à execução contratual (valor por empregado)</t>
  </si>
  <si>
    <t>Módulo 1 - Composição da Remuneração</t>
  </si>
  <si>
    <t>Discriminação dos Serviços (dados referentes à contratação)</t>
  </si>
  <si>
    <t>Data da apresentação da proposta (dia/mês/ano)</t>
  </si>
  <si>
    <t>Ano Acordo, Convenção ou Sentença Normativa em Dissídio Coletivo</t>
  </si>
  <si>
    <t>Nº de meses de execução contratual</t>
  </si>
  <si>
    <t>Data base da categoria</t>
  </si>
  <si>
    <r>
      <t xml:space="preserve">RAT x FAP </t>
    </r>
    <r>
      <rPr>
        <b/>
        <sz val="8"/>
        <color rgb="FFFF0000"/>
        <rFont val="Calibri"/>
        <family val="2"/>
        <scheme val="minor"/>
      </rPr>
      <t>Cálculo do valor: % do SAT x FAP (Fator Acidentário de Prevenção de cada empresa)</t>
    </r>
  </si>
  <si>
    <r>
      <t xml:space="preserve">Submódulo 2.2 - Encargos Previdenciários (GPS), Fundo de Garantia por Tempo de Serviço (FGTS) e outras contribuições </t>
    </r>
    <r>
      <rPr>
        <b/>
        <sz val="11"/>
        <color rgb="FF0000FF"/>
        <rFont val="Calibri"/>
        <family val="2"/>
        <scheme val="minor"/>
      </rPr>
      <t>(Base de cálculo: Módulo 1 + Submódulo 2.1)</t>
    </r>
  </si>
  <si>
    <t>Quadro Resumo do Módulo 2 – Encargos e Benefícios Anuais, Mensais e Diários</t>
  </si>
  <si>
    <t>A.4) Participação do empregado em percentual do salário-base</t>
  </si>
  <si>
    <r>
      <t xml:space="preserve">Multa do FGTS e contribuição social sobre o Aviso Prévio Indenizado. </t>
    </r>
    <r>
      <rPr>
        <b/>
        <sz val="11"/>
        <color rgb="FFFF0000"/>
        <rFont val="Calibri"/>
        <family val="2"/>
        <scheme val="minor"/>
      </rPr>
      <t>= (((1+2/12+(1/3*1/12))*(0,08*0,4*0,9*100%))) = 3,44%</t>
    </r>
  </si>
  <si>
    <r>
      <t>Incidência de GPS, FGTS e outras contribuições sobre o Aviso Prévio Trabalhado</t>
    </r>
    <r>
      <rPr>
        <b/>
        <sz val="11"/>
        <color rgb="FFFF0000"/>
        <rFont val="Calibri"/>
        <family val="2"/>
        <scheme val="minor"/>
      </rPr>
      <t xml:space="preserve"> (36,80%*1,94%) = 0,71%</t>
    </r>
  </si>
  <si>
    <t>% sobre REM</t>
  </si>
  <si>
    <r>
      <t xml:space="preserve">Aviso Prévio trabalhado </t>
    </r>
    <r>
      <rPr>
        <b/>
        <sz val="11"/>
        <color rgb="FF0000FF"/>
        <rFont val="Calibri"/>
        <family val="2"/>
        <scheme val="minor"/>
      </rPr>
      <t xml:space="preserve">APT </t>
    </r>
    <r>
      <rPr>
        <b/>
        <sz val="11"/>
        <rFont val="Calibri"/>
        <family val="2"/>
        <scheme val="minor"/>
      </rPr>
      <t xml:space="preserve">= (07/30)/12*100 = 1,94%. </t>
    </r>
    <r>
      <rPr>
        <b/>
        <sz val="11"/>
        <color rgb="FFFF0000"/>
        <rFont val="Calibri"/>
        <family val="2"/>
        <scheme val="minor"/>
      </rPr>
      <t>NO SEGUNDO ANO o saldo percentual será de 0,194% (1,94/30x3) apenas referente aos 3 dias que serão acrescentados.</t>
    </r>
    <r>
      <rPr>
        <b/>
        <sz val="11"/>
        <rFont val="Calibri"/>
        <family val="2"/>
        <scheme val="minor"/>
      </rPr>
      <t xml:space="preserve"> Acórdão 1186/2017 - Plenário</t>
    </r>
  </si>
  <si>
    <t xml:space="preserve">% sobre REM </t>
  </si>
  <si>
    <r>
      <t>Multa do FGTS sobre o Aviso Prévio Trabalhado e sobre o Aviso Prévio Indenizado.</t>
    </r>
    <r>
      <rPr>
        <b/>
        <sz val="11"/>
        <color rgb="FFFF0000"/>
        <rFont val="Calibri"/>
        <family val="2"/>
        <scheme val="minor"/>
      </rPr>
      <t xml:space="preserve"> (0,08*0,0194*0,4*100%)</t>
    </r>
    <r>
      <rPr>
        <b/>
        <sz val="11"/>
        <rFont val="Calibri"/>
        <family val="2"/>
        <scheme val="minor"/>
      </rPr>
      <t xml:space="preserve"> = 0,062%</t>
    </r>
  </si>
  <si>
    <t>TOTAL</t>
  </si>
  <si>
    <t>Módulo 6 - Custos Indiretos, Tributos e Lucro</t>
  </si>
  <si>
    <t>Custos Indiretos, Tributos e Lucro</t>
  </si>
  <si>
    <t>C.1. Tributos Federais (PIS)</t>
  </si>
  <si>
    <t>C.2. Tributos Federais (COFINS)</t>
  </si>
  <si>
    <t>C.2. Tributos Estaduais (especificar)</t>
  </si>
  <si>
    <t xml:space="preserve">Total </t>
  </si>
  <si>
    <t>2. QUADRO-RESUMO DO CUSTO POR EMPREGADO</t>
  </si>
  <si>
    <t>Módulo 2 - Encargos e Benefícios Anuais, Mensais e Diários</t>
  </si>
  <si>
    <t>Módulo 5 - Insumos Diversos</t>
  </si>
  <si>
    <t>Subtotal (A + B +C+ D+E)</t>
  </si>
  <si>
    <t>Módulo 6 – Custos Indiretos, Tributos e Lucro</t>
  </si>
  <si>
    <t>Valor Total por Empregado  Mensal</t>
  </si>
  <si>
    <t xml:space="preserve">Comprovar. </t>
  </si>
  <si>
    <t>LICITAÇÃO Nº: ___/2025</t>
  </si>
  <si>
    <t>SESSÃO PÚBLICA: ____/____/2025  às       horas (Horário de Brasília/DF)</t>
  </si>
  <si>
    <t>___/____/2025</t>
  </si>
  <si>
    <t>Tipo de Serviço</t>
  </si>
  <si>
    <t>13º (décimo terceiro) Salário</t>
  </si>
  <si>
    <t>Auxílio-Refeição/Alimentação Cálculo do valor = (dias úteis ano x VA)</t>
  </si>
  <si>
    <t>Salário-Base</t>
  </si>
  <si>
    <t>EQUIPAMENTOS</t>
  </si>
  <si>
    <t>Nota (1): Custos Indiretos, Tributos e Lucro por empregado.</t>
  </si>
  <si>
    <t>Nota (2): O valor referente a tributos é obtido aplicando-se o percentual sobre o valor do faturamento.</t>
  </si>
  <si>
    <t>Unidade de medida</t>
  </si>
  <si>
    <t>INSUMOS</t>
  </si>
  <si>
    <t>Item</t>
  </si>
  <si>
    <t>Especificação</t>
  </si>
  <si>
    <t>Unidades</t>
  </si>
  <si>
    <t>Quantidade anual</t>
  </si>
  <si>
    <t>Preço médio</t>
  </si>
  <si>
    <t>Preço total</t>
  </si>
  <si>
    <t>Munição não remanufaturada, calibre .38, blister com dez unidades</t>
  </si>
  <si>
    <t>Unidade</t>
  </si>
  <si>
    <t xml:space="preserve">Capa de Colete balístico, mínimo nível II-A </t>
  </si>
  <si>
    <t>Cinto de guarnição</t>
  </si>
  <si>
    <t>Coldre</t>
  </si>
  <si>
    <t>Porta algemas</t>
  </si>
  <si>
    <t>Apito e cordão para apito</t>
  </si>
  <si>
    <t>Livro de Ocorrência, tamanho aproximado - A4</t>
  </si>
  <si>
    <t>VALOR TOTAL EM 12 MESES</t>
  </si>
  <si>
    <t>VALOR TOTAL MENSAL</t>
  </si>
  <si>
    <t>UNIFORMES</t>
  </si>
  <si>
    <t>Capa de Chuva</t>
  </si>
  <si>
    <t>Coturno</t>
  </si>
  <si>
    <t>Par</t>
  </si>
  <si>
    <t>VALOR TOTAL EM 12 MESES POR VIGILANTE</t>
  </si>
  <si>
    <t>VALOR TOTAL MENSAL POR VIGILANTE</t>
  </si>
  <si>
    <t>PERCENTUAL ANUAL DE DEPRECIAÇÃO %</t>
  </si>
  <si>
    <t>VALOR ANUAL A DEPRECIAR</t>
  </si>
  <si>
    <t>VALOR MENSAL A DEPRECIAR</t>
  </si>
  <si>
    <t>Revólver, calibre 38</t>
  </si>
  <si>
    <t>Colete balístico, mínimo nível II-A (painel balístico)</t>
  </si>
  <si>
    <t>Rádio Comunicador</t>
  </si>
  <si>
    <t>Par de algemas</t>
  </si>
  <si>
    <t>VALOR MENSAL POR VIGILANTES</t>
  </si>
  <si>
    <t>Identificação dos Serviços</t>
  </si>
  <si>
    <r>
      <t xml:space="preserve">POSTO DE VIGILÂNCIA ARMADA </t>
    </r>
    <r>
      <rPr>
        <b/>
        <sz val="10"/>
        <color rgb="FFFF0000"/>
        <rFont val="Calibri"/>
        <family val="2"/>
        <scheme val="minor"/>
      </rPr>
      <t>NOTURNO</t>
    </r>
    <r>
      <rPr>
        <b/>
        <sz val="10"/>
        <rFont val="Calibri"/>
        <family val="2"/>
        <scheme val="minor"/>
      </rPr>
      <t xml:space="preserve"> 12X36 HORAS</t>
    </r>
  </si>
  <si>
    <t>POSTO</t>
  </si>
  <si>
    <t>Quantidade total a contratar (em função da unidade de medida)</t>
  </si>
  <si>
    <t>Cargo/Categoria Profissional</t>
  </si>
  <si>
    <t>VIGILANTE</t>
  </si>
  <si>
    <t>Classificação Brasileira de Ocupações (CBO)</t>
  </si>
  <si>
    <t>5173-30</t>
  </si>
  <si>
    <t>Percentual</t>
  </si>
  <si>
    <t>Nota1:  O Módulo 1 refere-se ao valor mensal devido ao empregado pela prestação do serviço no período de 12 meses.</t>
  </si>
  <si>
    <t>Nota 1:  Como a planilha de custos e formação de preços é calculada mensalmente, provisiona-se proporcionalmente 1/12 (um doze avos) dos valores referentes à gratificação natalina e adicional de férias.
Nota 2:  O adicional de férias contido no Submódulo 2.1 corresponde a 1/3 (um terço) da remuneração que por sua vez é dividido por 12 (doze) conforme Nota 1 acima.</t>
  </si>
  <si>
    <t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1, o Submódulo 2.1.</t>
  </si>
  <si>
    <t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</t>
  </si>
  <si>
    <t>Submódulo 4.2 - Intrajornada</t>
  </si>
  <si>
    <t>4.2</t>
  </si>
  <si>
    <t>Intrajornada</t>
  </si>
  <si>
    <r>
      <t xml:space="preserve">Substituto na Intrajornada  </t>
    </r>
    <r>
      <rPr>
        <b/>
        <sz val="11"/>
        <color rgb="FF0000FF"/>
        <rFont val="Calibri"/>
        <family val="2"/>
        <scheme val="minor"/>
      </rPr>
      <t xml:space="preserve">(CLÁUSULA 58ª CCT-2025 SINDVIGILANTES/BA) </t>
    </r>
    <r>
      <rPr>
        <b/>
        <sz val="11"/>
        <color rgb="FFFF0000"/>
        <rFont val="Calibri"/>
        <family val="2"/>
        <scheme val="minor"/>
      </rPr>
      <t>R$ 13,90 X 15</t>
    </r>
  </si>
  <si>
    <r>
      <t xml:space="preserve">Equipamentos - </t>
    </r>
    <r>
      <rPr>
        <b/>
        <sz val="11"/>
        <color rgb="FFFF0000"/>
        <rFont val="Calibri"/>
        <family val="2"/>
        <scheme val="minor"/>
      </rPr>
      <t>Somente a depreciação</t>
    </r>
  </si>
  <si>
    <t>Outros (especificar)</t>
  </si>
  <si>
    <t>CONTA=DEPÓSITO VINCULADA</t>
  </si>
  <si>
    <r>
      <rPr>
        <b/>
        <sz val="11"/>
        <rFont val="Calibri"/>
        <family val="2"/>
        <scheme val="minor"/>
      </rPr>
      <t>IN 05/2017-MPOG.</t>
    </r>
    <r>
      <rPr>
        <sz val="11"/>
        <rFont val="Calibri"/>
        <family val="2"/>
        <scheme val="minor"/>
      </rPr>
      <t xml:space="preserve"> O montante dos depósitos da Conta-Depósito Vinculada - bloqueada para movimentação será igual ao somatório dos valores das seguintes provisões: 
a) 13o (décimo terceiro) salário; 
b) férias e 1/3 (um terço) constitucional de férias; 
c) multa sobre o FGTS e contribuição social para as rescisões sem justa causa; e 
d) encargos sobre férias e 13o (décimo terceiro) salário.</t>
    </r>
  </si>
  <si>
    <t>MJSP - POLÍCIA FEDERAL - SEPLAN/SELIC/CLOG/DIREN-ANP/PF</t>
  </si>
  <si>
    <t>Nº PROCESSO: 08204.</t>
  </si>
  <si>
    <r>
      <t>01.01.</t>
    </r>
    <r>
      <rPr>
        <b/>
        <sz val="11"/>
        <color rgb="FFFF0000"/>
        <rFont val="Calibri"/>
        <family val="2"/>
        <scheme val="minor"/>
      </rPr>
      <t>2024</t>
    </r>
  </si>
  <si>
    <t>SINDESP/DF</t>
  </si>
  <si>
    <r>
      <t xml:space="preserve">Salário Normativo da Categoria Profissional </t>
    </r>
    <r>
      <rPr>
        <b/>
        <sz val="10"/>
        <color rgb="FFFF0000"/>
        <rFont val="Calibri"/>
        <family val="2"/>
        <scheme val="minor"/>
      </rPr>
      <t>(CLÁUSULA 4ª CCT2024 SINDESP/DF)</t>
    </r>
  </si>
  <si>
    <r>
      <t>Adicional de Periculosidade</t>
    </r>
    <r>
      <rPr>
        <b/>
        <sz val="12"/>
        <color rgb="FFFF0000"/>
        <rFont val="Calibri"/>
        <family val="2"/>
        <scheme val="minor"/>
      </rPr>
      <t xml:space="preserve"> (CLÁUSULA 4ª CCT2024 SINDESP/DF) </t>
    </r>
    <r>
      <rPr>
        <b/>
        <sz val="12"/>
        <color rgb="FF0000FF"/>
        <rFont val="Calibri"/>
        <family val="2"/>
        <scheme val="minor"/>
      </rPr>
      <t>30%</t>
    </r>
  </si>
  <si>
    <r>
      <t xml:space="preserve">Adicional Noturno </t>
    </r>
    <r>
      <rPr>
        <b/>
        <sz val="12"/>
        <color rgb="FFFF0000"/>
        <rFont val="Calibri"/>
        <family val="2"/>
        <scheme val="minor"/>
      </rPr>
      <t xml:space="preserve">(CLÁUSULA 10ª CCT-2024 SINDESP/DF) </t>
    </r>
    <r>
      <rPr>
        <b/>
        <sz val="12"/>
        <rFont val="Calibri"/>
        <family val="2"/>
        <scheme val="minor"/>
      </rPr>
      <t xml:space="preserve"> (SB / 220h x </t>
    </r>
    <r>
      <rPr>
        <b/>
        <sz val="12"/>
        <color rgb="FF0000FF"/>
        <rFont val="Calibri"/>
        <family val="2"/>
        <scheme val="minor"/>
      </rPr>
      <t>20%</t>
    </r>
    <r>
      <rPr>
        <b/>
        <sz val="12"/>
        <rFont val="Calibri"/>
        <family val="2"/>
        <scheme val="minor"/>
      </rPr>
      <t xml:space="preserve"> valor hora noturna x 7h (22h às 5h) x 15 dias</t>
    </r>
  </si>
  <si>
    <t xml:space="preserve">Transporte Cálculo do valor: [(2xVTxmédia dias úteis ano) – (6%xSB)] </t>
  </si>
  <si>
    <r>
      <t xml:space="preserve">B.1) Valor do auxílio-alimentação -  </t>
    </r>
    <r>
      <rPr>
        <b/>
        <sz val="11"/>
        <color rgb="FF0000FF"/>
        <rFont val="Calibri"/>
        <family val="2"/>
        <scheme val="minor"/>
      </rPr>
      <t>(CLÁUSULA 12ª CCT-2024 SINDESP/DF) R$ 47,37</t>
    </r>
  </si>
  <si>
    <r>
      <t xml:space="preserve">B.3) </t>
    </r>
    <r>
      <rPr>
        <b/>
        <sz val="11"/>
        <color rgb="FF0000FF"/>
        <rFont val="Calibri"/>
        <family val="2"/>
        <scheme val="minor"/>
      </rPr>
      <t>Participação do empregado em percentual sobre o auxílio-alimentação</t>
    </r>
    <r>
      <rPr>
        <b/>
        <sz val="11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(CLÁUSULA 12ª CCT-2024 SINDESP/DF)</t>
    </r>
    <r>
      <rPr>
        <b/>
        <sz val="11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(desconto de 2%)</t>
    </r>
  </si>
  <si>
    <r>
      <t xml:space="preserve">Plano de Saúde  </t>
    </r>
    <r>
      <rPr>
        <b/>
        <sz val="11"/>
        <color rgb="FF0000FF"/>
        <rFont val="Calibri"/>
        <family val="2"/>
        <scheme val="minor"/>
      </rPr>
      <t xml:space="preserve">(CLÁUSULA 14ª CCT-2024 SINDESP/DF) </t>
    </r>
  </si>
  <si>
    <r>
      <t xml:space="preserve">Fundo Social e Odontológico  </t>
    </r>
    <r>
      <rPr>
        <b/>
        <sz val="11"/>
        <color rgb="FF0000FF"/>
        <rFont val="Calibri"/>
        <family val="2"/>
        <scheme val="minor"/>
      </rPr>
      <t xml:space="preserve">(CLÁUSULA 16ª CCT-2024 SINDESP/DF) </t>
    </r>
  </si>
  <si>
    <r>
      <t xml:space="preserve">Fundo Aposentadoria </t>
    </r>
    <r>
      <rPr>
        <b/>
        <sz val="11"/>
        <color rgb="FF0000FF"/>
        <rFont val="Calibri"/>
        <family val="2"/>
        <scheme val="minor"/>
      </rPr>
      <t xml:space="preserve">(CLÁUSULA 17ª CCT-2024 SINDESP/DF) </t>
    </r>
  </si>
  <si>
    <r>
      <t xml:space="preserve">Intervalo para repouso e alimentação </t>
    </r>
    <r>
      <rPr>
        <b/>
        <sz val="12"/>
        <color rgb="FFFF0000"/>
        <rFont val="Calibri"/>
        <family val="2"/>
        <scheme val="minor"/>
      </rPr>
      <t>(CLÁUSULA 37ª §4º CCT-2024 SINDESP/DF)</t>
    </r>
    <r>
      <rPr>
        <b/>
        <sz val="12"/>
        <color rgb="FF0000FF"/>
        <rFont val="Calibri"/>
        <family val="2"/>
        <scheme val="minor"/>
      </rPr>
      <t xml:space="preserve"> 50%</t>
    </r>
  </si>
  <si>
    <t>Férias e Adicional de Férias</t>
  </si>
  <si>
    <r>
      <t xml:space="preserve">Aviso Prévio Indenizado </t>
    </r>
    <r>
      <rPr>
        <b/>
        <sz val="11"/>
        <color rgb="FF0000FF"/>
        <rFont val="Calibri"/>
        <family val="2"/>
        <scheme val="minor"/>
      </rPr>
      <t>API</t>
    </r>
    <r>
      <rPr>
        <b/>
        <sz val="11"/>
        <rFont val="Calibri"/>
        <family val="2"/>
        <scheme val="minor"/>
      </rPr>
      <t xml:space="preserve">. </t>
    </r>
    <r>
      <rPr>
        <b/>
        <sz val="11"/>
        <color rgb="FFFF0000"/>
        <rFont val="Calibri"/>
        <family val="2"/>
        <scheme val="minor"/>
      </rPr>
      <t>% API (33/365*0,20*100) = 1,81%</t>
    </r>
    <r>
      <rPr>
        <b/>
        <sz val="11"/>
        <rFont val="Calibri"/>
        <family val="2"/>
        <scheme val="minor"/>
      </rPr>
      <t xml:space="preserve"> CCT</t>
    </r>
  </si>
  <si>
    <r>
      <t xml:space="preserve">Incidência do FGTS sobre o Aviso Prévio Indenizado. </t>
    </r>
    <r>
      <rPr>
        <b/>
        <sz val="11"/>
        <color rgb="FFFF0000"/>
        <rFont val="Calibri"/>
        <family val="2"/>
        <scheme val="minor"/>
      </rPr>
      <t>% FGTS sobre API. 8%*1,81% = 0,14%</t>
    </r>
    <r>
      <rPr>
        <b/>
        <sz val="11"/>
        <rFont val="Calibri"/>
        <family val="2"/>
        <scheme val="minor"/>
      </rPr>
      <t xml:space="preserve"> CCT</t>
    </r>
  </si>
  <si>
    <r>
      <t xml:space="preserve">Ausências legais e ausências por doença </t>
    </r>
    <r>
      <rPr>
        <b/>
        <sz val="11"/>
        <color rgb="FFFF0000"/>
        <rFont val="Calibri"/>
        <family val="2"/>
        <scheme val="minor"/>
      </rPr>
      <t>=(07/30/12) + (07/30/12) x 100% = 3,89%</t>
    </r>
    <r>
      <rPr>
        <b/>
        <sz val="11"/>
        <rFont val="Calibri"/>
        <family val="2"/>
        <scheme val="minor"/>
      </rPr>
      <t xml:space="preserve"> CCT</t>
    </r>
  </si>
  <si>
    <r>
      <t xml:space="preserve">Terço constitucional de férias e 13º salário do ferista </t>
    </r>
    <r>
      <rPr>
        <b/>
        <sz val="11"/>
        <color rgb="FFFF0000"/>
        <rFont val="Calibri"/>
        <family val="2"/>
        <scheme val="minor"/>
      </rPr>
      <t>=(3,03% + 8,33%)/12 = 0,95%</t>
    </r>
    <r>
      <rPr>
        <b/>
        <sz val="11"/>
        <rFont val="Calibri"/>
        <family val="2"/>
        <scheme val="minor"/>
      </rPr>
      <t xml:space="preserve"> CCT</t>
    </r>
  </si>
  <si>
    <r>
      <t>Licença paternidade</t>
    </r>
    <r>
      <rPr>
        <b/>
        <sz val="11"/>
        <color rgb="FFFF0000"/>
        <rFont val="Calibri"/>
        <family val="2"/>
        <scheme val="minor"/>
      </rPr>
      <t xml:space="preserve"> =((5/30)/12*0,075*100%)</t>
    </r>
    <r>
      <rPr>
        <b/>
        <sz val="11"/>
        <rFont val="Calibri"/>
        <family val="2"/>
        <scheme val="minor"/>
      </rPr>
      <t xml:space="preserve"> CCT</t>
    </r>
  </si>
  <si>
    <r>
      <t xml:space="preserve">Ausência por acidente de trabalho </t>
    </r>
    <r>
      <rPr>
        <b/>
        <sz val="11"/>
        <color rgb="FFFF0000"/>
        <rFont val="Calibri"/>
        <family val="2"/>
        <scheme val="minor"/>
      </rPr>
      <t>=(15/30/12*0,1*100%) = 0,42%</t>
    </r>
    <r>
      <rPr>
        <b/>
        <sz val="11"/>
        <rFont val="Calibri"/>
        <family val="2"/>
        <scheme val="minor"/>
      </rPr>
      <t xml:space="preserve"> CCT</t>
    </r>
  </si>
  <si>
    <r>
      <t xml:space="preserve">Afastamento maternidade </t>
    </r>
    <r>
      <rPr>
        <b/>
        <sz val="11"/>
        <color rgb="FFFF0000"/>
        <rFont val="Calibri"/>
        <family val="2"/>
        <scheme val="minor"/>
      </rPr>
      <t xml:space="preserve">=((1/12*4)+(1,33/12*4))/12*0,0025*100% = 0,02% </t>
    </r>
    <r>
      <rPr>
        <b/>
        <sz val="11"/>
        <rFont val="Calibri"/>
        <family val="2"/>
        <scheme val="minor"/>
      </rPr>
      <t>CCT</t>
    </r>
  </si>
  <si>
    <r>
      <t xml:space="preserve">C.3. Tributos Municipais (ISS) - </t>
    </r>
    <r>
      <rPr>
        <b/>
        <sz val="11"/>
        <color rgb="FFFF0000"/>
        <rFont val="Calibri"/>
        <family val="2"/>
        <scheme val="minor"/>
      </rPr>
      <t>Brasília/DF</t>
    </r>
  </si>
  <si>
    <r>
      <t xml:space="preserve">TOTAL </t>
    </r>
    <r>
      <rPr>
        <b/>
        <sz val="11"/>
        <color rgb="FFFF0000"/>
        <rFont val="Calibri"/>
        <family val="2"/>
        <scheme val="minor"/>
      </rPr>
      <t>% tributos</t>
    </r>
  </si>
  <si>
    <t>Coeficiente: (1- (8,65/100) = 0,9135</t>
  </si>
  <si>
    <r>
      <t xml:space="preserve">Incidência do submódulo 2.2 sobre o submódulo 2.1 e sobre as alíneas A, B, C, D e E do submódulo 4.1 CCT  = ((20,43%*36,80%)+((total % alíneas A,B,C,D e E)*36,80%) = 9,50% </t>
    </r>
    <r>
      <rPr>
        <b/>
        <sz val="11"/>
        <color rgb="FFFF0000"/>
        <rFont val="Calibri"/>
        <family val="2"/>
        <scheme val="minor"/>
      </rPr>
      <t>CCT</t>
    </r>
  </si>
  <si>
    <t>Japona</t>
  </si>
  <si>
    <t>Boné</t>
  </si>
  <si>
    <t>Calça em tecido Rip Stop cor caqui/khaki</t>
  </si>
  <si>
    <t>Meia esportiva cano longo</t>
  </si>
  <si>
    <t>Cinto de Nylon</t>
  </si>
  <si>
    <t>Distintivo com presilha</t>
  </si>
  <si>
    <t>VALOR TOTAL MENSAL POR 12 VIGILANTES</t>
  </si>
  <si>
    <t>VALOR ANUAL POR EMPREGADO</t>
  </si>
  <si>
    <r>
      <t>Vigilante (</t>
    </r>
    <r>
      <rPr>
        <b/>
        <sz val="11"/>
        <color rgb="FFFF0000"/>
        <rFont val="Calibri"/>
        <family val="2"/>
        <scheme val="minor"/>
      </rPr>
      <t>CBO 5173-30</t>
    </r>
    <r>
      <rPr>
        <b/>
        <sz val="11"/>
        <color theme="1"/>
        <rFont val="Calibri"/>
        <family val="2"/>
        <scheme val="minor"/>
      </rPr>
      <t>) - Brasília/DF</t>
    </r>
  </si>
  <si>
    <t>ITEM</t>
  </si>
  <si>
    <t>Turno</t>
  </si>
  <si>
    <t>Jornada</t>
  </si>
  <si>
    <t>Dias da Semana</t>
  </si>
  <si>
    <t>Qtde de Empregados por posto</t>
  </si>
  <si>
    <t>QTD DE POSTOS</t>
  </si>
  <si>
    <t>QTD DE VIGILANTES POR POSTO</t>
  </si>
  <si>
    <t>CBO</t>
  </si>
  <si>
    <t>Valor por vigilante</t>
  </si>
  <si>
    <t>VALOR MENSAL DO POSTO</t>
  </si>
  <si>
    <t>VALOR TOTAL DA CONTRATAÇÃO</t>
  </si>
  <si>
    <t>Vigilante Diurno armado 12x36</t>
  </si>
  <si>
    <t>Diurno</t>
  </si>
  <si>
    <t>12x36</t>
  </si>
  <si>
    <t>Segunda a Domingo</t>
  </si>
  <si>
    <t>Vigilante Noturno armado 12x36</t>
  </si>
  <si>
    <t>Noturno</t>
  </si>
  <si>
    <t>TOTAL MENSAL</t>
  </si>
  <si>
    <t>TOTAL ANUAL</t>
  </si>
  <si>
    <t>TOTAL 24 MESES</t>
  </si>
  <si>
    <r>
      <t xml:space="preserve">POSTO DE VIGILÂNCIA ARMADA </t>
    </r>
    <r>
      <rPr>
        <b/>
        <sz val="10"/>
        <color rgb="FFFF0000"/>
        <rFont val="Calibri"/>
        <family val="2"/>
        <scheme val="minor"/>
      </rPr>
      <t>DIURNO</t>
    </r>
    <r>
      <rPr>
        <b/>
        <sz val="10"/>
        <rFont val="Calibri"/>
        <family val="2"/>
        <scheme val="minor"/>
      </rPr>
      <t xml:space="preserve"> 12X36 HORAS</t>
    </r>
  </si>
  <si>
    <t>VALOR A DEPRECIAR POR 12 VIGILANTES</t>
  </si>
  <si>
    <t>GRUPO</t>
  </si>
  <si>
    <t>Camisa polo manga curta</t>
  </si>
  <si>
    <t>Patinete elétrico. Com Pneu pneumático. Potência mínima do motor: 350W. Autonomia mínima: 20 km. Velocidade máxima: entre 25km/h a 32km/h. Peso máximo suportado 120kg. Bateria de íon de lítio mínimo de 7500 mAh. Tempo de carregamento máximo de 6h</t>
  </si>
  <si>
    <t>Bota tática</t>
  </si>
  <si>
    <t>KIT</t>
  </si>
  <si>
    <t>Bastão retrátil tático, com porta-bastão</t>
  </si>
  <si>
    <r>
      <t xml:space="preserve">Lanterna tática </t>
    </r>
    <r>
      <rPr>
        <b/>
        <sz val="12"/>
        <color rgb="FFFF0000"/>
        <rFont val="Calibri"/>
        <family val="2"/>
        <scheme val="minor"/>
      </rPr>
      <t>com presilha ou suporte</t>
    </r>
    <r>
      <rPr>
        <sz val="12"/>
        <color theme="1"/>
        <rFont val="Calibri"/>
        <family val="2"/>
        <scheme val="minor"/>
      </rPr>
      <t>, com facho de luz no mínimo de 60m. Com carregador.</t>
    </r>
  </si>
  <si>
    <t>Kit porátil de primeiros socorros, contendo: 1 Necessaire em naylon, com alça; 01 Tesoura Cirúrgica Fina Curva 15 Cm; 01 Pinça Anatômica 12 Cm; 10 Gaze Esterilizada Embalada Individualmente; 1 Atadura Crepe; 1 Rolo de Esparadrapo Impermeável; 1 Algodão Rolo 25g; 1 Água Oxigenada 10 Volumes; 1 Spray Higiênico 45ml.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</si>
</sst>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"/>
    <numFmt numFmtId="165" formatCode="_(* #,##0.00_);_(* \(#,##0.00\);_(* \-??_);_(@_)"/>
    <numFmt numFmtId="166" formatCode="&quot;R$&quot;\ #,##0.00"/>
    <numFmt numFmtId="167" formatCode="0.000%"/>
    <numFmt numFmtId="168" formatCode="&quot;R$&quot;\ #,##0.0000"/>
    <numFmt numFmtId="169" formatCode="#,##0.00_ ;\-#,##0.00\ "/>
    <numFmt numFmtId="170" formatCode="&quot;R$ &quot;#,##0.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3333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9900"/>
      <name val="Calibri"/>
      <family val="2"/>
      <scheme val="minor"/>
    </font>
    <font>
      <b/>
      <sz val="11"/>
      <color rgb="FF006B6B"/>
      <name val="Calibri"/>
      <family val="2"/>
      <scheme val="minor"/>
    </font>
    <font>
      <b/>
      <strike/>
      <sz val="11"/>
      <color rgb="FF009900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81"/>
      <name val="Segoe UI"/>
      <family val="2"/>
    </font>
    <font>
      <b/>
      <sz val="8"/>
      <color rgb="FF0000F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00FF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color rgb="FF3333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FF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8" tint="0.39997558519241921"/>
        <bgColor rgb="FFFFFFCC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0000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0"/>
      </right>
      <top style="thin">
        <color indexed="64"/>
      </top>
      <bottom/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5" fontId="2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316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10" fillId="0" borderId="2" xfId="0" applyFont="1" applyBorder="1"/>
    <xf numFmtId="0" fontId="12" fillId="5" borderId="1" xfId="0" applyFont="1" applyFill="1" applyBorder="1" applyAlignment="1">
      <alignment horizontal="center"/>
    </xf>
    <xf numFmtId="4" fontId="12" fillId="5" borderId="1" xfId="0" applyNumberFormat="1" applyFont="1" applyFill="1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0" fillId="5" borderId="1" xfId="0" applyFill="1" applyBorder="1" applyAlignment="1">
      <alignment horizontal="center" vertical="center"/>
    </xf>
    <xf numFmtId="0" fontId="8" fillId="0" borderId="2" xfId="0" applyFont="1" applyBorder="1"/>
    <xf numFmtId="0" fontId="8" fillId="4" borderId="2" xfId="0" applyFont="1" applyFill="1" applyBorder="1"/>
    <xf numFmtId="0" fontId="8" fillId="0" borderId="4" xfId="0" applyFont="1" applyBorder="1"/>
    <xf numFmtId="0" fontId="0" fillId="0" borderId="5" xfId="0" applyBorder="1"/>
    <xf numFmtId="0" fontId="8" fillId="0" borderId="5" xfId="0" applyFont="1" applyBorder="1"/>
    <xf numFmtId="0" fontId="8" fillId="4" borderId="5" xfId="0" applyFont="1" applyFill="1" applyBorder="1"/>
    <xf numFmtId="0" fontId="8" fillId="0" borderId="0" xfId="0" applyFont="1"/>
    <xf numFmtId="10" fontId="12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0" fontId="12" fillId="0" borderId="1" xfId="0" applyNumberFormat="1" applyFont="1" applyBorder="1" applyAlignment="1">
      <alignment horizontal="center" vertical="center" wrapText="1"/>
    </xf>
    <xf numFmtId="0" fontId="8" fillId="0" borderId="6" xfId="0" applyFont="1" applyBorder="1"/>
    <xf numFmtId="166" fontId="12" fillId="3" borderId="1" xfId="0" applyNumberFormat="1" applyFont="1" applyFill="1" applyBorder="1" applyAlignment="1">
      <alignment horizontal="center" vertical="center"/>
    </xf>
    <xf numFmtId="9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6" fontId="0" fillId="0" borderId="0" xfId="0" applyNumberFormat="1" applyAlignment="1">
      <alignment vertical="center"/>
    </xf>
    <xf numFmtId="166" fontId="12" fillId="0" borderId="1" xfId="0" applyNumberFormat="1" applyFont="1" applyBorder="1" applyAlignment="1">
      <alignment horizontal="center" vertical="center"/>
    </xf>
    <xf numFmtId="166" fontId="12" fillId="5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166" fontId="12" fillId="5" borderId="1" xfId="0" applyNumberFormat="1" applyFont="1" applyFill="1" applyBorder="1" applyAlignment="1">
      <alignment horizontal="center" vertical="center" wrapText="1"/>
    </xf>
    <xf numFmtId="0" fontId="23" fillId="0" borderId="4" xfId="0" applyFont="1" applyBorder="1" applyAlignment="1">
      <alignment vertical="center"/>
    </xf>
    <xf numFmtId="166" fontId="12" fillId="5" borderId="1" xfId="0" applyNumberFormat="1" applyFont="1" applyFill="1" applyBorder="1" applyAlignment="1">
      <alignment horizontal="center"/>
    </xf>
    <xf numFmtId="166" fontId="0" fillId="0" borderId="4" xfId="0" applyNumberFormat="1" applyBorder="1"/>
    <xf numFmtId="0" fontId="0" fillId="0" borderId="6" xfId="0" applyBorder="1"/>
    <xf numFmtId="166" fontId="0" fillId="0" borderId="2" xfId="0" applyNumberFormat="1" applyBorder="1"/>
    <xf numFmtId="10" fontId="12" fillId="3" borderId="1" xfId="0" applyNumberFormat="1" applyFont="1" applyFill="1" applyBorder="1" applyAlignment="1">
      <alignment horizontal="center" vertical="center"/>
    </xf>
    <xf numFmtId="44" fontId="8" fillId="0" borderId="2" xfId="3" applyFont="1" applyBorder="1"/>
    <xf numFmtId="10" fontId="12" fillId="0" borderId="1" xfId="4" applyNumberFormat="1" applyFont="1" applyBorder="1" applyAlignment="1">
      <alignment horizontal="center" vertical="center"/>
    </xf>
    <xf numFmtId="10" fontId="0" fillId="0" borderId="2" xfId="4" applyNumberFormat="1" applyFont="1" applyBorder="1"/>
    <xf numFmtId="0" fontId="24" fillId="0" borderId="0" xfId="0" applyFont="1"/>
    <xf numFmtId="10" fontId="3" fillId="0" borderId="0" xfId="4" applyNumberFormat="1" applyFont="1" applyAlignment="1">
      <alignment horizontal="center" vertical="center"/>
    </xf>
    <xf numFmtId="10" fontId="12" fillId="5" borderId="1" xfId="0" applyNumberFormat="1" applyFont="1" applyFill="1" applyBorder="1" applyAlignment="1">
      <alignment horizontal="center" vertical="center"/>
    </xf>
    <xf numFmtId="168" fontId="24" fillId="0" borderId="0" xfId="0" applyNumberFormat="1" applyFont="1"/>
    <xf numFmtId="167" fontId="3" fillId="0" borderId="4" xfId="4" applyNumberFormat="1" applyFont="1" applyBorder="1" applyAlignment="1">
      <alignment horizontal="center" vertical="center"/>
    </xf>
    <xf numFmtId="10" fontId="12" fillId="0" borderId="1" xfId="4" applyNumberFormat="1" applyFont="1" applyBorder="1" applyAlignment="1">
      <alignment horizontal="center" vertical="center" wrapText="1"/>
    </xf>
    <xf numFmtId="164" fontId="0" fillId="0" borderId="2" xfId="0" applyNumberFormat="1" applyBorder="1"/>
    <xf numFmtId="2" fontId="0" fillId="0" borderId="2" xfId="4" applyNumberFormat="1" applyFont="1" applyBorder="1"/>
    <xf numFmtId="10" fontId="12" fillId="7" borderId="1" xfId="4" applyNumberFormat="1" applyFont="1" applyFill="1" applyBorder="1" applyAlignment="1">
      <alignment horizontal="center" vertical="center" wrapText="1"/>
    </xf>
    <xf numFmtId="10" fontId="12" fillId="5" borderId="1" xfId="4" applyNumberFormat="1" applyFont="1" applyFill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12" fillId="5" borderId="1" xfId="0" applyFont="1" applyFill="1" applyBorder="1" applyAlignment="1">
      <alignment vertical="center"/>
    </xf>
    <xf numFmtId="0" fontId="25" fillId="0" borderId="1" xfId="0" applyFont="1" applyBorder="1" applyAlignment="1">
      <alignment horizontal="center" vertical="center" wrapText="1"/>
    </xf>
    <xf numFmtId="10" fontId="7" fillId="5" borderId="1" xfId="0" applyNumberFormat="1" applyFont="1" applyFill="1" applyBorder="1" applyAlignment="1">
      <alignment horizontal="center" vertical="center"/>
    </xf>
    <xf numFmtId="10" fontId="9" fillId="0" borderId="1" xfId="4" applyNumberFormat="1" applyFont="1" applyBorder="1" applyAlignment="1">
      <alignment horizontal="center" vertical="center" wrapText="1"/>
    </xf>
    <xf numFmtId="0" fontId="9" fillId="0" borderId="0" xfId="0" applyFont="1"/>
    <xf numFmtId="10" fontId="7" fillId="0" borderId="1" xfId="4" applyNumberFormat="1" applyFont="1" applyBorder="1" applyAlignment="1">
      <alignment horizontal="center" vertical="center" wrapText="1"/>
    </xf>
    <xf numFmtId="0" fontId="3" fillId="0" borderId="0" xfId="0" applyFont="1"/>
    <xf numFmtId="10" fontId="3" fillId="0" borderId="1" xfId="4" applyNumberFormat="1" applyFont="1" applyBorder="1" applyAlignment="1">
      <alignment horizontal="center" vertical="center" wrapText="1"/>
    </xf>
    <xf numFmtId="7" fontId="0" fillId="0" borderId="1" xfId="0" applyNumberFormat="1" applyBorder="1" applyAlignment="1">
      <alignment horizontal="center" vertical="center" wrapText="1"/>
    </xf>
    <xf numFmtId="7" fontId="3" fillId="6" borderId="1" xfId="0" applyNumberFormat="1" applyFont="1" applyFill="1" applyBorder="1" applyAlignment="1">
      <alignment horizontal="center" vertical="center" wrapText="1"/>
    </xf>
    <xf numFmtId="7" fontId="25" fillId="3" borderId="1" xfId="0" applyNumberFormat="1" applyFont="1" applyFill="1" applyBorder="1" applyAlignment="1">
      <alignment horizontal="center" vertical="center" wrapText="1"/>
    </xf>
    <xf numFmtId="10" fontId="0" fillId="0" borderId="4" xfId="4" applyNumberFormat="1" applyFont="1" applyFill="1" applyBorder="1"/>
    <xf numFmtId="166" fontId="8" fillId="0" borderId="2" xfId="0" applyNumberFormat="1" applyFont="1" applyBorder="1"/>
    <xf numFmtId="44" fontId="0" fillId="0" borderId="4" xfId="3" applyFont="1" applyFill="1" applyBorder="1"/>
    <xf numFmtId="166" fontId="24" fillId="0" borderId="0" xfId="0" applyNumberFormat="1" applyFont="1"/>
    <xf numFmtId="0" fontId="0" fillId="0" borderId="11" xfId="0" applyBorder="1"/>
    <xf numFmtId="0" fontId="0" fillId="0" borderId="16" xfId="0" applyBorder="1" applyAlignment="1">
      <alignment horizontal="center"/>
    </xf>
    <xf numFmtId="7" fontId="0" fillId="0" borderId="4" xfId="3" applyNumberFormat="1" applyFont="1" applyBorder="1" applyAlignment="1">
      <alignment horizontal="center"/>
    </xf>
    <xf numFmtId="10" fontId="13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9" fontId="7" fillId="0" borderId="1" xfId="4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0" fillId="0" borderId="0" xfId="0" applyFont="1"/>
    <xf numFmtId="10" fontId="12" fillId="0" borderId="1" xfId="4" applyNumberFormat="1" applyFont="1" applyFill="1" applyBorder="1" applyAlignment="1">
      <alignment horizontal="center" vertical="center" wrapText="1"/>
    </xf>
    <xf numFmtId="7" fontId="8" fillId="0" borderId="1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0" fontId="26" fillId="3" borderId="1" xfId="0" applyFont="1" applyFill="1" applyBorder="1" applyAlignment="1">
      <alignment horizontal="center" vertical="center"/>
    </xf>
    <xf numFmtId="0" fontId="36" fillId="9" borderId="0" xfId="3" applyNumberFormat="1" applyFont="1" applyFill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 shrinkToFit="1"/>
    </xf>
    <xf numFmtId="0" fontId="31" fillId="0" borderId="1" xfId="0" applyFont="1" applyBorder="1" applyAlignment="1">
      <alignment vertical="center" wrapText="1" shrinkToFit="1"/>
    </xf>
    <xf numFmtId="166" fontId="31" fillId="0" borderId="1" xfId="0" applyNumberFormat="1" applyFont="1" applyBorder="1" applyAlignment="1">
      <alignment horizontal="center" vertical="center" wrapText="1" shrinkToFit="1"/>
    </xf>
    <xf numFmtId="0" fontId="31" fillId="0" borderId="7" xfId="0" applyFont="1" applyBorder="1" applyAlignment="1">
      <alignment vertical="center" wrapText="1" shrinkToFit="1"/>
    </xf>
    <xf numFmtId="0" fontId="31" fillId="0" borderId="7" xfId="0" applyFont="1" applyBorder="1" applyAlignment="1">
      <alignment horizontal="center" vertical="center" wrapText="1" shrinkToFit="1"/>
    </xf>
    <xf numFmtId="166" fontId="31" fillId="0" borderId="7" xfId="0" applyNumberFormat="1" applyFont="1" applyBorder="1" applyAlignment="1">
      <alignment horizontal="center" vertical="center" wrapText="1" shrinkToFit="1"/>
    </xf>
    <xf numFmtId="166" fontId="11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/>
    </xf>
    <xf numFmtId="166" fontId="32" fillId="3" borderId="1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26" fillId="0" borderId="1" xfId="0" applyFont="1" applyBorder="1" applyAlignment="1">
      <alignment horizontal="center" vertical="center" wrapText="1" shrinkToFit="1"/>
    </xf>
    <xf numFmtId="0" fontId="10" fillId="0" borderId="1" xfId="0" applyFont="1" applyBorder="1" applyAlignment="1">
      <alignment vertical="center" wrapText="1" shrinkToFit="1"/>
    </xf>
    <xf numFmtId="0" fontId="10" fillId="0" borderId="1" xfId="0" applyFont="1" applyBorder="1" applyAlignment="1">
      <alignment horizontal="center" vertical="center" wrapText="1" shrinkToFit="1"/>
    </xf>
    <xf numFmtId="166" fontId="10" fillId="0" borderId="1" xfId="0" applyNumberFormat="1" applyFont="1" applyBorder="1" applyAlignment="1">
      <alignment horizontal="center" vertical="center" wrapText="1" shrinkToFit="1"/>
    </xf>
    <xf numFmtId="166" fontId="10" fillId="0" borderId="0" xfId="0" applyNumberFormat="1" applyFont="1"/>
    <xf numFmtId="0" fontId="10" fillId="0" borderId="7" xfId="0" applyFont="1" applyBorder="1" applyAlignment="1">
      <alignment vertical="center" wrapText="1" shrinkToFit="1"/>
    </xf>
    <xf numFmtId="0" fontId="10" fillId="0" borderId="7" xfId="0" applyFont="1" applyBorder="1" applyAlignment="1">
      <alignment horizontal="center" vertical="center" wrapText="1" shrinkToFit="1"/>
    </xf>
    <xf numFmtId="166" fontId="10" fillId="0" borderId="7" xfId="0" applyNumberFormat="1" applyFont="1" applyBorder="1" applyAlignment="1">
      <alignment horizontal="center" vertical="center" wrapText="1" shrinkToFit="1"/>
    </xf>
    <xf numFmtId="166" fontId="26" fillId="0" borderId="1" xfId="0" applyNumberFormat="1" applyFont="1" applyBorder="1" applyAlignment="1">
      <alignment horizontal="center" vertical="center"/>
    </xf>
    <xf numFmtId="0" fontId="26" fillId="3" borderId="1" xfId="0" applyFont="1" applyFill="1" applyBorder="1" applyAlignment="1">
      <alignment vertical="center"/>
    </xf>
    <xf numFmtId="0" fontId="26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10" fillId="0" borderId="4" xfId="0" applyFont="1" applyBorder="1"/>
    <xf numFmtId="0" fontId="31" fillId="0" borderId="2" xfId="0" applyFont="1" applyBorder="1"/>
    <xf numFmtId="0" fontId="11" fillId="5" borderId="1" xfId="0" applyFont="1" applyFill="1" applyBorder="1" applyAlignment="1">
      <alignment horizontal="center" vertical="center" wrapText="1"/>
    </xf>
    <xf numFmtId="0" fontId="31" fillId="0" borderId="4" xfId="0" applyFont="1" applyBorder="1" applyAlignment="1">
      <alignment horizontal="left"/>
    </xf>
    <xf numFmtId="0" fontId="31" fillId="0" borderId="2" xfId="0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166" fontId="32" fillId="3" borderId="1" xfId="0" applyNumberFormat="1" applyFont="1" applyFill="1" applyBorder="1" applyAlignment="1">
      <alignment horizontal="center" vertical="center"/>
    </xf>
    <xf numFmtId="166" fontId="10" fillId="0" borderId="2" xfId="0" applyNumberFormat="1" applyFont="1" applyBorder="1"/>
    <xf numFmtId="9" fontId="11" fillId="3" borderId="1" xfId="0" applyNumberFormat="1" applyFont="1" applyFill="1" applyBorder="1" applyAlignment="1">
      <alignment horizontal="center" vertical="center"/>
    </xf>
    <xf numFmtId="166" fontId="31" fillId="0" borderId="1" xfId="0" applyNumberFormat="1" applyFont="1" applyBorder="1" applyAlignment="1">
      <alignment horizontal="center" vertical="center"/>
    </xf>
    <xf numFmtId="166" fontId="10" fillId="0" borderId="4" xfId="0" applyNumberFormat="1" applyFont="1" applyBorder="1"/>
    <xf numFmtId="166" fontId="31" fillId="0" borderId="2" xfId="0" applyNumberFormat="1" applyFont="1" applyBorder="1"/>
    <xf numFmtId="166" fontId="11" fillId="5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4" fontId="10" fillId="0" borderId="1" xfId="3" applyFont="1" applyBorder="1" applyAlignment="1">
      <alignment horizontal="center" vertical="center" wrapText="1"/>
    </xf>
    <xf numFmtId="44" fontId="26" fillId="3" borderId="1" xfId="3" applyFont="1" applyFill="1" applyBorder="1" applyAlignment="1">
      <alignment horizontal="center" vertical="center" wrapText="1"/>
    </xf>
    <xf numFmtId="0" fontId="28" fillId="0" borderId="0" xfId="0" applyFont="1"/>
    <xf numFmtId="0" fontId="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12" fillId="5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0" fontId="3" fillId="0" borderId="0" xfId="4" applyNumberFormat="1" applyFont="1" applyAlignment="1">
      <alignment horizontal="center"/>
    </xf>
    <xf numFmtId="10" fontId="3" fillId="0" borderId="1" xfId="4" applyNumberFormat="1" applyFont="1" applyBorder="1" applyAlignment="1">
      <alignment horizontal="center" vertical="center"/>
    </xf>
    <xf numFmtId="10" fontId="0" fillId="0" borderId="2" xfId="0" applyNumberFormat="1" applyBorder="1"/>
    <xf numFmtId="0" fontId="35" fillId="0" borderId="0" xfId="0" applyFont="1" applyFill="1" applyBorder="1" applyAlignment="1">
      <alignment horizontal="center"/>
    </xf>
    <xf numFmtId="0" fontId="36" fillId="0" borderId="0" xfId="3" applyNumberFormat="1" applyFont="1" applyFill="1" applyBorder="1" applyAlignment="1">
      <alignment horizontal="center"/>
    </xf>
    <xf numFmtId="0" fontId="24" fillId="0" borderId="0" xfId="0" applyFont="1" applyFill="1"/>
    <xf numFmtId="10" fontId="7" fillId="0" borderId="0" xfId="0" applyNumberFormat="1" applyFont="1" applyAlignment="1">
      <alignment horizontal="center"/>
    </xf>
    <xf numFmtId="7" fontId="15" fillId="13" borderId="1" xfId="0" applyNumberFormat="1" applyFont="1" applyFill="1" applyBorder="1" applyAlignment="1">
      <alignment horizontal="center" vertical="center" wrapText="1"/>
    </xf>
    <xf numFmtId="7" fontId="3" fillId="0" borderId="0" xfId="0" applyNumberFormat="1" applyFont="1"/>
    <xf numFmtId="0" fontId="12" fillId="0" borderId="0" xfId="0" applyFont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9" fontId="11" fillId="0" borderId="1" xfId="4" applyFont="1" applyBorder="1" applyAlignment="1">
      <alignment horizontal="center" vertical="center"/>
    </xf>
    <xf numFmtId="9" fontId="26" fillId="0" borderId="1" xfId="4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44" fontId="24" fillId="0" borderId="0" xfId="0" applyNumberFormat="1" applyFont="1"/>
    <xf numFmtId="44" fontId="43" fillId="0" borderId="0" xfId="3" applyFont="1"/>
    <xf numFmtId="44" fontId="24" fillId="0" borderId="0" xfId="3" applyFont="1"/>
    <xf numFmtId="10" fontId="24" fillId="0" borderId="0" xfId="4" applyNumberFormat="1" applyFont="1"/>
    <xf numFmtId="0" fontId="11" fillId="0" borderId="1" xfId="0" applyFont="1" applyBorder="1" applyAlignment="1">
      <alignment horizontal="center" vertical="center" wrapText="1" shrinkToFit="1"/>
    </xf>
    <xf numFmtId="0" fontId="33" fillId="0" borderId="0" xfId="0" applyFont="1" applyAlignment="1">
      <alignment horizontal="center" vertical="center"/>
    </xf>
    <xf numFmtId="44" fontId="10" fillId="0" borderId="0" xfId="3" applyFont="1" applyAlignment="1">
      <alignment horizontal="center" vertical="center"/>
    </xf>
    <xf numFmtId="0" fontId="10" fillId="0" borderId="1" xfId="0" applyFont="1" applyFill="1" applyBorder="1" applyAlignment="1">
      <alignment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0" fontId="44" fillId="0" borderId="1" xfId="0" applyFont="1" applyFill="1" applyBorder="1" applyAlignment="1">
      <alignment vertical="center" wrapText="1" shrinkToFit="1"/>
    </xf>
    <xf numFmtId="166" fontId="44" fillId="0" borderId="1" xfId="0" applyNumberFormat="1" applyFont="1" applyBorder="1" applyAlignment="1">
      <alignment horizontal="center" vertical="center" wrapText="1" shrinkToFit="1"/>
    </xf>
    <xf numFmtId="166" fontId="44" fillId="0" borderId="7" xfId="0" applyNumberFormat="1" applyFont="1" applyBorder="1" applyAlignment="1">
      <alignment horizontal="center" vertical="center" wrapText="1" shrinkToFit="1"/>
    </xf>
    <xf numFmtId="0" fontId="42" fillId="0" borderId="1" xfId="0" applyFont="1" applyBorder="1" applyAlignment="1">
      <alignment vertical="center" wrapText="1" shrinkToFit="1"/>
    </xf>
    <xf numFmtId="0" fontId="44" fillId="0" borderId="1" xfId="0" applyFont="1" applyBorder="1" applyAlignment="1">
      <alignment horizontal="center" vertical="center" wrapText="1" shrinkToFit="1"/>
    </xf>
    <xf numFmtId="0" fontId="44" fillId="0" borderId="1" xfId="0" applyFont="1" applyFill="1" applyBorder="1" applyAlignment="1">
      <alignment horizontal="center" vertical="center" wrapText="1" shrinkToFit="1"/>
    </xf>
    <xf numFmtId="0" fontId="33" fillId="0" borderId="1" xfId="0" applyFont="1" applyFill="1" applyBorder="1" applyAlignment="1">
      <alignment horizontal="center" vertical="center" wrapText="1" shrinkToFit="1"/>
    </xf>
    <xf numFmtId="0" fontId="45" fillId="0" borderId="0" xfId="0" applyFont="1" applyAlignment="1">
      <alignment horizontal="left" vertical="center" wrapText="1"/>
    </xf>
    <xf numFmtId="166" fontId="44" fillId="0" borderId="1" xfId="0" applyNumberFormat="1" applyFont="1" applyFill="1" applyBorder="1" applyAlignment="1">
      <alignment horizontal="center" vertical="center" wrapText="1" shrinkToFit="1"/>
    </xf>
    <xf numFmtId="0" fontId="26" fillId="15" borderId="1" xfId="0" applyFont="1" applyFill="1" applyBorder="1" applyAlignment="1">
      <alignment horizontal="center" vertical="center"/>
    </xf>
    <xf numFmtId="0" fontId="46" fillId="15" borderId="1" xfId="5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44" fontId="11" fillId="14" borderId="1" xfId="0" applyNumberFormat="1" applyFont="1" applyFill="1" applyBorder="1" applyAlignment="1">
      <alignment vertical="center"/>
    </xf>
    <xf numFmtId="7" fontId="26" fillId="14" borderId="22" xfId="0" applyNumberFormat="1" applyFont="1" applyFill="1" applyBorder="1" applyAlignment="1">
      <alignment horizontal="center" vertical="center" wrapText="1"/>
    </xf>
    <xf numFmtId="166" fontId="47" fillId="0" borderId="1" xfId="0" applyNumberFormat="1" applyFont="1" applyBorder="1" applyAlignment="1">
      <alignment horizontal="center" vertical="center"/>
    </xf>
    <xf numFmtId="166" fontId="47" fillId="0" borderId="20" xfId="0" applyNumberFormat="1" applyFont="1" applyBorder="1" applyAlignment="1">
      <alignment horizontal="center" vertical="center"/>
    </xf>
    <xf numFmtId="7" fontId="26" fillId="14" borderId="1" xfId="0" applyNumberFormat="1" applyFont="1" applyFill="1" applyBorder="1" applyAlignment="1">
      <alignment horizontal="center" vertical="center"/>
    </xf>
    <xf numFmtId="7" fontId="24" fillId="0" borderId="0" xfId="0" applyNumberFormat="1" applyFont="1"/>
    <xf numFmtId="0" fontId="4" fillId="0" borderId="1" xfId="0" applyFont="1" applyBorder="1" applyAlignment="1">
      <alignment horizontal="left"/>
    </xf>
    <xf numFmtId="14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25" fillId="11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9" xfId="0" applyFont="1" applyBorder="1" applyAlignment="1">
      <alignment horizontal="left"/>
    </xf>
    <xf numFmtId="14" fontId="12" fillId="0" borderId="7" xfId="0" applyNumberFormat="1" applyFont="1" applyBorder="1" applyAlignment="1" applyProtection="1">
      <alignment horizontal="center"/>
      <protection locked="0"/>
    </xf>
    <xf numFmtId="14" fontId="12" fillId="0" borderId="8" xfId="0" applyNumberFormat="1" applyFont="1" applyBorder="1" applyAlignment="1" applyProtection="1">
      <alignment horizontal="center"/>
      <protection locked="0"/>
    </xf>
    <xf numFmtId="14" fontId="12" fillId="0" borderId="9" xfId="0" applyNumberFormat="1" applyFont="1" applyBorder="1" applyAlignment="1" applyProtection="1">
      <alignment horizontal="center"/>
      <protection locked="0"/>
    </xf>
    <xf numFmtId="0" fontId="16" fillId="0" borderId="7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14" xfId="0" applyBorder="1" applyAlignment="1">
      <alignment horizontal="center"/>
    </xf>
    <xf numFmtId="0" fontId="3" fillId="6" borderId="1" xfId="0" applyFont="1" applyFill="1" applyBorder="1" applyAlignment="1">
      <alignment horizontal="center" vertical="center" wrapText="1"/>
    </xf>
    <xf numFmtId="0" fontId="30" fillId="0" borderId="20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21" xfId="0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9" fillId="0" borderId="1" xfId="0" applyFont="1" applyBorder="1" applyAlignment="1" applyProtection="1">
      <alignment horizontal="center" vertical="center" wrapText="1"/>
      <protection locked="0"/>
    </xf>
    <xf numFmtId="170" fontId="27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/>
    </xf>
    <xf numFmtId="0" fontId="40" fillId="12" borderId="1" xfId="0" applyFont="1" applyFill="1" applyBorder="1" applyAlignment="1">
      <alignment horizontal="center"/>
    </xf>
    <xf numFmtId="0" fontId="29" fillId="4" borderId="1" xfId="0" applyFont="1" applyFill="1" applyBorder="1" applyAlignment="1">
      <alignment horizontal="center"/>
    </xf>
    <xf numFmtId="0" fontId="17" fillId="0" borderId="13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justify" vertical="center" wrapText="1"/>
    </xf>
    <xf numFmtId="0" fontId="12" fillId="0" borderId="8" xfId="0" applyFont="1" applyBorder="1" applyAlignment="1">
      <alignment horizontal="justify" vertical="center" wrapText="1"/>
    </xf>
    <xf numFmtId="0" fontId="12" fillId="0" borderId="9" xfId="0" applyFont="1" applyBorder="1" applyAlignment="1">
      <alignment horizontal="justify" vertical="center" wrapText="1"/>
    </xf>
    <xf numFmtId="10" fontId="12" fillId="0" borderId="7" xfId="0" applyNumberFormat="1" applyFont="1" applyBorder="1" applyAlignment="1">
      <alignment horizontal="justify" vertical="center" wrapText="1"/>
    </xf>
    <xf numFmtId="10" fontId="12" fillId="0" borderId="8" xfId="0" applyNumberFormat="1" applyFont="1" applyBorder="1" applyAlignment="1">
      <alignment horizontal="justify" vertical="center" wrapText="1"/>
    </xf>
    <xf numFmtId="10" fontId="12" fillId="0" borderId="9" xfId="0" applyNumberFormat="1" applyFont="1" applyBorder="1" applyAlignment="1">
      <alignment horizontal="justify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41" fillId="4" borderId="2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12" fillId="5" borderId="7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42" fillId="0" borderId="2" xfId="0" applyFont="1" applyBorder="1" applyAlignment="1">
      <alignment horizontal="justify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0" borderId="1" xfId="0" applyFont="1" applyBorder="1"/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42" fillId="0" borderId="2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/>
    </xf>
    <xf numFmtId="0" fontId="12" fillId="0" borderId="1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6" fillId="6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26" fillId="6" borderId="7" xfId="0" applyFont="1" applyFill="1" applyBorder="1" applyAlignment="1">
      <alignment horizontal="center" vertical="center"/>
    </xf>
    <xf numFmtId="0" fontId="26" fillId="6" borderId="8" xfId="0" applyFont="1" applyFill="1" applyBorder="1" applyAlignment="1">
      <alignment horizontal="center" vertical="center"/>
    </xf>
    <xf numFmtId="0" fontId="26" fillId="6" borderId="9" xfId="0" applyFont="1" applyFill="1" applyBorder="1" applyAlignment="1">
      <alignment horizontal="center" vertical="center"/>
    </xf>
    <xf numFmtId="0" fontId="24" fillId="0" borderId="0" xfId="0" applyFont="1" applyAlignment="1">
      <alignment horizontal="center"/>
    </xf>
    <xf numFmtId="169" fontId="3" fillId="0" borderId="1" xfId="0" applyNumberFormat="1" applyFont="1" applyBorder="1" applyAlignment="1">
      <alignment horizontal="center" vertical="center" wrapText="1"/>
    </xf>
    <xf numFmtId="7" fontId="9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9" fontId="3" fillId="3" borderId="1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/>
    </xf>
    <xf numFmtId="0" fontId="35" fillId="10" borderId="19" xfId="0" applyFont="1" applyFill="1" applyBorder="1" applyAlignment="1">
      <alignment horizontal="center"/>
    </xf>
    <xf numFmtId="0" fontId="26" fillId="6" borderId="12" xfId="0" applyFont="1" applyFill="1" applyBorder="1" applyAlignment="1">
      <alignment horizontal="center" vertical="center"/>
    </xf>
    <xf numFmtId="0" fontId="26" fillId="6" borderId="1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6" fillId="14" borderId="1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39" fillId="8" borderId="1" xfId="0" applyFont="1" applyFill="1" applyBorder="1" applyAlignment="1">
      <alignment horizontal="center" vertical="center"/>
    </xf>
    <xf numFmtId="0" fontId="32" fillId="0" borderId="1" xfId="0" applyFont="1" applyBorder="1" applyAlignment="1">
      <alignment horizontal="center"/>
    </xf>
    <xf numFmtId="0" fontId="38" fillId="8" borderId="1" xfId="0" applyFont="1" applyFill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/>
    </xf>
    <xf numFmtId="7" fontId="32" fillId="14" borderId="1" xfId="0" applyNumberFormat="1" applyFont="1" applyFill="1" applyBorder="1" applyAlignment="1">
      <alignment horizontal="center" vertical="center"/>
    </xf>
  </cellXfs>
  <cellStyles count="6">
    <cellStyle name="Moeda" xfId="3" builtinId="4"/>
    <cellStyle name="Normal" xfId="0" builtinId="0"/>
    <cellStyle name="Normal 18 2" xfId="5" xr:uid="{B752E440-5FEA-40A9-9A28-2A59315A0BD4}"/>
    <cellStyle name="Porcentagem" xfId="4" builtinId="5"/>
    <cellStyle name="Vírgula 2" xfId="1" xr:uid="{00000000-0005-0000-0000-000004000000}"/>
    <cellStyle name="Vírgula 3" xfId="2" xr:uid="{00000000-0005-0000-0000-000005000000}"/>
  </cellStyles>
  <dxfs count="1"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1192696</xdr:colOff>
      <xdr:row>0</xdr:row>
      <xdr:rowOff>0</xdr:rowOff>
    </xdr:from>
    <xdr:to>
      <xdr:col>5</xdr:col>
      <xdr:colOff>1505502</xdr:colOff>
      <xdr:row>1</xdr:row>
      <xdr:rowOff>122583</xdr:rowOff>
    </xdr:to>
    <xdr:sp macro="" textlink="">
      <xdr:nvSpPr>
        <xdr:cNvPr id="2" name="AutoShape 1" descr="Timbre">
          <a:extLst>
            <a:ext uri="{FF2B5EF4-FFF2-40B4-BE49-F238E27FC236}">
              <a16:creationId xmlns:a16="http://schemas.microsoft.com/office/drawing/2014/main" id="{13687187-35DE-487F-8381-06168581D245}"/>
            </a:ext>
          </a:extLst>
        </xdr:cNvPr>
        <xdr:cNvSpPr>
          <a:spLocks noChangeAspect="1" noChangeArrowheads="1"/>
        </xdr:cNvSpPr>
      </xdr:nvSpPr>
      <xdr:spPr bwMode="auto">
        <a:xfrm>
          <a:off x="5802796" y="0"/>
          <a:ext cx="312806" cy="7607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1038640</xdr:colOff>
      <xdr:row>0</xdr:row>
      <xdr:rowOff>104775</xdr:rowOff>
    </xdr:from>
    <xdr:to>
      <xdr:col>5</xdr:col>
      <xdr:colOff>1495425</xdr:colOff>
      <xdr:row>2</xdr:row>
      <xdr:rowOff>76894</xdr:rowOff>
    </xdr:to>
    <xdr:pic>
      <xdr:nvPicPr>
        <xdr:cNvPr id="3" name="Imagem 2" descr="Resultado de imagem para brasão da república">
          <a:extLst>
            <a:ext uri="{FF2B5EF4-FFF2-40B4-BE49-F238E27FC236}">
              <a16:creationId xmlns:a16="http://schemas.microsoft.com/office/drawing/2014/main" id="{90C33314-D103-4B82-ABB3-2E23E3D50D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865" y="104775"/>
          <a:ext cx="1742660" cy="1057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1192696</xdr:colOff>
      <xdr:row>0</xdr:row>
      <xdr:rowOff>0</xdr:rowOff>
    </xdr:from>
    <xdr:to>
      <xdr:col>5</xdr:col>
      <xdr:colOff>1505502</xdr:colOff>
      <xdr:row>1</xdr:row>
      <xdr:rowOff>122583</xdr:rowOff>
    </xdr:to>
    <xdr:sp macro="" textlink="">
      <xdr:nvSpPr>
        <xdr:cNvPr id="2" name="AutoShape 1" descr="Timbre">
          <a:extLst>
            <a:ext uri="{FF2B5EF4-FFF2-40B4-BE49-F238E27FC236}">
              <a16:creationId xmlns:a16="http://schemas.microsoft.com/office/drawing/2014/main" id="{31D8D3DD-C94A-4C8D-A6E8-24CC64A6BF69}"/>
            </a:ext>
          </a:extLst>
        </xdr:cNvPr>
        <xdr:cNvSpPr>
          <a:spLocks noChangeAspect="1" noChangeArrowheads="1"/>
        </xdr:cNvSpPr>
      </xdr:nvSpPr>
      <xdr:spPr bwMode="auto">
        <a:xfrm>
          <a:off x="5802796" y="0"/>
          <a:ext cx="312806" cy="313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1038640</xdr:colOff>
      <xdr:row>0</xdr:row>
      <xdr:rowOff>104775</xdr:rowOff>
    </xdr:from>
    <xdr:to>
      <xdr:col>5</xdr:col>
      <xdr:colOff>1495425</xdr:colOff>
      <xdr:row>2</xdr:row>
      <xdr:rowOff>76894</xdr:rowOff>
    </xdr:to>
    <xdr:pic>
      <xdr:nvPicPr>
        <xdr:cNvPr id="3" name="Imagem 2" descr="Resultado de imagem para brasão da república">
          <a:extLst>
            <a:ext uri="{FF2B5EF4-FFF2-40B4-BE49-F238E27FC236}">
              <a16:creationId xmlns:a16="http://schemas.microsoft.com/office/drawing/2014/main" id="{DE1D886B-EAF8-47E5-9B9E-6B6F3777C8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865" y="104775"/>
          <a:ext cx="1742660" cy="1057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20AE9-785B-4574-8BFC-D89C30CD86CA}">
  <dimension ref="A1:IV164"/>
  <sheetViews>
    <sheetView topLeftCell="A127" workbookViewId="0">
      <selection activeCell="J139" sqref="J139"/>
    </sheetView>
  </sheetViews>
  <sheetFormatPr defaultColWidth="8.7109375" defaultRowHeight="15" x14ac:dyDescent="0.25"/>
  <cols>
    <col min="1" max="1" width="9" style="8" bestFit="1" customWidth="1"/>
    <col min="2" max="2" width="14.28515625" style="8" customWidth="1"/>
    <col min="3" max="4" width="13.28515625" style="8" customWidth="1"/>
    <col min="5" max="5" width="19.28515625" style="8" customWidth="1"/>
    <col min="6" max="6" width="28.42578125" style="8" customWidth="1"/>
    <col min="7" max="7" width="20.140625" style="8" customWidth="1"/>
    <col min="8" max="8" width="21.5703125" style="8" customWidth="1"/>
    <col min="9" max="9" width="18" style="9" customWidth="1"/>
    <col min="10" max="10" width="33.140625" style="8" customWidth="1"/>
    <col min="11" max="11" width="9.140625" style="8" bestFit="1" customWidth="1"/>
    <col min="12" max="12" width="8.85546875" style="8" bestFit="1" customWidth="1"/>
    <col min="13" max="14" width="9.28515625" style="8" customWidth="1"/>
    <col min="15" max="256" width="9.140625" style="8" customWidth="1"/>
    <col min="257" max="16384" width="8.7109375" style="5"/>
  </cols>
  <sheetData>
    <row r="1" spans="1:256" ht="50.25" customHeight="1" x14ac:dyDescent="0.25">
      <c r="A1" s="135"/>
      <c r="B1" s="5"/>
      <c r="C1" s="135"/>
      <c r="D1" s="135"/>
      <c r="E1" s="5"/>
      <c r="F1" s="5"/>
      <c r="G1" s="5"/>
      <c r="J1" s="211"/>
    </row>
    <row r="2" spans="1:256" ht="35.25" customHeight="1" x14ac:dyDescent="0.25">
      <c r="A2" s="135"/>
      <c r="B2" s="135"/>
      <c r="C2" s="135"/>
      <c r="D2" s="135"/>
      <c r="E2" s="5"/>
      <c r="F2" s="5"/>
      <c r="G2" s="5"/>
      <c r="J2" s="212"/>
    </row>
    <row r="3" spans="1:256" ht="33" customHeight="1" x14ac:dyDescent="0.25">
      <c r="A3" s="213" t="s">
        <v>0</v>
      </c>
      <c r="B3" s="213"/>
      <c r="C3" s="213"/>
      <c r="D3" s="213"/>
      <c r="E3" s="213"/>
      <c r="F3" s="213"/>
      <c r="G3" s="213"/>
      <c r="H3" s="213"/>
      <c r="I3" s="213"/>
      <c r="J3" s="212"/>
    </row>
    <row r="4" spans="1:256" ht="29.25" customHeight="1" x14ac:dyDescent="0.25">
      <c r="A4" s="214" t="s">
        <v>150</v>
      </c>
      <c r="B4" s="214"/>
      <c r="C4" s="214"/>
      <c r="D4" s="214"/>
      <c r="E4" s="214"/>
      <c r="F4" s="214"/>
      <c r="G4" s="214"/>
      <c r="H4" s="214"/>
      <c r="I4" s="214"/>
      <c r="J4" s="212"/>
    </row>
    <row r="5" spans="1:256" x14ac:dyDescent="0.25">
      <c r="A5" s="215" t="s">
        <v>9</v>
      </c>
      <c r="B5" s="215"/>
      <c r="C5" s="215"/>
      <c r="D5" s="215"/>
      <c r="E5" s="215"/>
      <c r="F5" s="215"/>
      <c r="G5" s="215"/>
      <c r="H5" s="215"/>
      <c r="I5" s="215"/>
      <c r="J5" s="212"/>
    </row>
    <row r="6" spans="1:256" x14ac:dyDescent="0.25">
      <c r="A6" s="216" t="s">
        <v>184</v>
      </c>
      <c r="B6" s="216"/>
      <c r="C6" s="216"/>
      <c r="D6" s="216"/>
      <c r="E6" s="216"/>
      <c r="F6" s="216"/>
      <c r="G6" s="216"/>
      <c r="H6" s="216"/>
      <c r="I6" s="216"/>
      <c r="J6" s="212"/>
    </row>
    <row r="7" spans="1:256" x14ac:dyDescent="0.25">
      <c r="A7" s="11"/>
      <c r="B7" s="11"/>
      <c r="C7" s="11"/>
      <c r="D7" s="11"/>
      <c r="E7" s="11"/>
      <c r="F7" s="11"/>
      <c r="G7" s="11"/>
      <c r="H7" s="12"/>
      <c r="I7" s="13"/>
      <c r="J7" s="212"/>
    </row>
    <row r="8" spans="1:256" customFormat="1" ht="14.45" customHeight="1" x14ac:dyDescent="0.25">
      <c r="A8" s="217" t="s">
        <v>151</v>
      </c>
      <c r="B8" s="217"/>
      <c r="C8" s="217"/>
      <c r="D8" s="217"/>
      <c r="E8" s="217"/>
      <c r="F8" s="217"/>
      <c r="G8" s="217"/>
      <c r="H8" s="217"/>
      <c r="I8" s="217"/>
      <c r="J8" s="212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customFormat="1" ht="14.45" customHeight="1" x14ac:dyDescent="0.25">
      <c r="A9" s="218" t="s">
        <v>87</v>
      </c>
      <c r="B9" s="218"/>
      <c r="C9" s="218"/>
      <c r="D9" s="218"/>
      <c r="E9" s="218"/>
      <c r="F9" s="218"/>
      <c r="G9" s="218"/>
      <c r="H9" s="218"/>
      <c r="I9" s="218"/>
      <c r="J9" s="212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</row>
    <row r="10" spans="1:256" customFormat="1" ht="14.45" customHeight="1" x14ac:dyDescent="0.25">
      <c r="A10" s="219" t="s">
        <v>88</v>
      </c>
      <c r="B10" s="219"/>
      <c r="C10" s="219"/>
      <c r="D10" s="219"/>
      <c r="E10" s="219"/>
      <c r="F10" s="219"/>
      <c r="G10" s="219"/>
      <c r="H10" s="219"/>
      <c r="I10" s="219"/>
      <c r="J10" s="212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</row>
    <row r="11" spans="1:256" customFormat="1" x14ac:dyDescent="0.25">
      <c r="A11" s="220"/>
      <c r="B11" s="220"/>
      <c r="C11" s="220"/>
      <c r="D11" s="220"/>
      <c r="E11" s="220"/>
      <c r="F11" s="220"/>
      <c r="G11" s="220"/>
      <c r="H11" s="220"/>
      <c r="I11" s="220"/>
      <c r="J11" s="212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</row>
    <row r="12" spans="1:256" customFormat="1" x14ac:dyDescent="0.25">
      <c r="A12" s="221"/>
      <c r="B12" s="221"/>
      <c r="C12" s="221"/>
      <c r="D12" s="221"/>
      <c r="E12" s="221"/>
      <c r="F12" s="221"/>
      <c r="G12" s="221"/>
      <c r="H12" s="221"/>
      <c r="I12" s="221"/>
      <c r="J12" s="212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</row>
    <row r="13" spans="1:256" customFormat="1" ht="12.95" customHeight="1" x14ac:dyDescent="0.25">
      <c r="A13" s="222" t="s">
        <v>58</v>
      </c>
      <c r="B13" s="222"/>
      <c r="C13" s="222"/>
      <c r="D13" s="222"/>
      <c r="E13" s="222"/>
      <c r="F13" s="222"/>
      <c r="G13" s="222"/>
      <c r="H13" s="222"/>
      <c r="I13" s="222"/>
      <c r="J13" s="212"/>
    </row>
    <row r="14" spans="1:256" customFormat="1" ht="14.45" customHeight="1" x14ac:dyDescent="0.25">
      <c r="A14" s="129" t="s">
        <v>13</v>
      </c>
      <c r="B14" s="196" t="s">
        <v>59</v>
      </c>
      <c r="C14" s="197"/>
      <c r="D14" s="197"/>
      <c r="E14" s="197"/>
      <c r="F14" s="198"/>
      <c r="G14" s="199" t="s">
        <v>89</v>
      </c>
      <c r="H14" s="200"/>
      <c r="I14" s="201"/>
      <c r="J14" s="212"/>
    </row>
    <row r="15" spans="1:256" customFormat="1" x14ac:dyDescent="0.25">
      <c r="A15" s="129" t="s">
        <v>14</v>
      </c>
      <c r="B15" s="202" t="s">
        <v>60</v>
      </c>
      <c r="C15" s="203"/>
      <c r="D15" s="203"/>
      <c r="E15" s="203"/>
      <c r="F15" s="204"/>
      <c r="G15" s="205" t="s">
        <v>153</v>
      </c>
      <c r="H15" s="206"/>
      <c r="I15" s="207"/>
      <c r="J15" s="212"/>
    </row>
    <row r="16" spans="1:256" customFormat="1" ht="14.45" customHeight="1" x14ac:dyDescent="0.25">
      <c r="A16" s="129" t="s">
        <v>26</v>
      </c>
      <c r="B16" s="196" t="s">
        <v>61</v>
      </c>
      <c r="C16" s="197"/>
      <c r="D16" s="197"/>
      <c r="E16" s="197"/>
      <c r="F16" s="198"/>
      <c r="G16" s="208">
        <v>24</v>
      </c>
      <c r="H16" s="209"/>
      <c r="I16" s="210"/>
      <c r="J16" s="212"/>
    </row>
    <row r="17" spans="1:16" customFormat="1" ht="15" customHeight="1" x14ac:dyDescent="0.25">
      <c r="A17" s="129" t="s">
        <v>29</v>
      </c>
      <c r="B17" s="187" t="s">
        <v>62</v>
      </c>
      <c r="C17" s="187"/>
      <c r="D17" s="187"/>
      <c r="E17" s="187"/>
      <c r="F17" s="187"/>
      <c r="G17" s="188" t="s">
        <v>152</v>
      </c>
      <c r="H17" s="189"/>
      <c r="I17" s="190"/>
      <c r="J17" s="212"/>
    </row>
    <row r="18" spans="1:16" x14ac:dyDescent="0.25">
      <c r="A18" s="191"/>
      <c r="B18" s="191"/>
      <c r="C18" s="191"/>
      <c r="D18" s="191"/>
      <c r="E18" s="191"/>
      <c r="F18" s="191"/>
      <c r="G18" s="191"/>
      <c r="H18" s="191"/>
      <c r="I18" s="191"/>
      <c r="J18" s="192"/>
    </row>
    <row r="19" spans="1:16" x14ac:dyDescent="0.25">
      <c r="A19" s="191"/>
      <c r="B19" s="191"/>
      <c r="C19" s="191"/>
      <c r="D19" s="191"/>
      <c r="E19" s="191"/>
      <c r="F19" s="191"/>
      <c r="G19" s="191"/>
      <c r="H19" s="191"/>
      <c r="I19" s="191"/>
      <c r="J19" s="192"/>
    </row>
    <row r="20" spans="1:16" ht="15" customHeight="1" x14ac:dyDescent="0.25">
      <c r="A20" s="193" t="s">
        <v>129</v>
      </c>
      <c r="B20" s="193"/>
      <c r="C20" s="193"/>
      <c r="D20" s="193"/>
      <c r="E20" s="193"/>
      <c r="F20" s="193"/>
      <c r="G20" s="193"/>
      <c r="H20" s="193"/>
      <c r="I20" s="193"/>
      <c r="J20" s="139"/>
    </row>
    <row r="21" spans="1:16" ht="30" customHeight="1" x14ac:dyDescent="0.25">
      <c r="A21" s="51">
        <v>1</v>
      </c>
      <c r="B21" s="194" t="s">
        <v>90</v>
      </c>
      <c r="C21" s="194"/>
      <c r="D21" s="194"/>
      <c r="E21" s="194"/>
      <c r="F21" s="194"/>
      <c r="G21" s="195" t="s">
        <v>205</v>
      </c>
      <c r="H21" s="195"/>
      <c r="I21" s="195"/>
      <c r="J21" s="139"/>
    </row>
    <row r="22" spans="1:16" x14ac:dyDescent="0.25">
      <c r="A22" s="51">
        <v>2</v>
      </c>
      <c r="B22" s="230" t="s">
        <v>97</v>
      </c>
      <c r="C22" s="230"/>
      <c r="D22" s="230"/>
      <c r="E22" s="230"/>
      <c r="F22" s="230"/>
      <c r="G22" s="230" t="s">
        <v>131</v>
      </c>
      <c r="H22" s="230"/>
      <c r="I22" s="230"/>
      <c r="J22" s="139"/>
    </row>
    <row r="23" spans="1:16" x14ac:dyDescent="0.25">
      <c r="A23" s="51">
        <v>3</v>
      </c>
      <c r="B23" s="230" t="s">
        <v>132</v>
      </c>
      <c r="C23" s="230"/>
      <c r="D23" s="230"/>
      <c r="E23" s="230"/>
      <c r="F23" s="230"/>
      <c r="G23" s="231">
        <v>2</v>
      </c>
      <c r="H23" s="231"/>
      <c r="I23" s="231"/>
      <c r="J23" s="139"/>
    </row>
    <row r="24" spans="1:16" x14ac:dyDescent="0.25">
      <c r="A24" s="51">
        <v>4</v>
      </c>
      <c r="B24" s="230" t="s">
        <v>133</v>
      </c>
      <c r="C24" s="230"/>
      <c r="D24" s="230"/>
      <c r="E24" s="230"/>
      <c r="F24" s="230"/>
      <c r="G24" s="232" t="s">
        <v>134</v>
      </c>
      <c r="H24" s="232"/>
      <c r="I24" s="232"/>
      <c r="J24" s="139"/>
    </row>
    <row r="25" spans="1:16" x14ac:dyDescent="0.25">
      <c r="A25" s="51">
        <v>5</v>
      </c>
      <c r="B25" s="223" t="s">
        <v>135</v>
      </c>
      <c r="C25" s="224"/>
      <c r="D25" s="224"/>
      <c r="E25" s="224"/>
      <c r="F25" s="225"/>
      <c r="G25" s="226" t="s">
        <v>136</v>
      </c>
      <c r="H25" s="226"/>
      <c r="I25" s="226"/>
      <c r="J25" s="139"/>
    </row>
    <row r="26" spans="1:16" x14ac:dyDescent="0.25">
      <c r="A26" s="51">
        <v>6</v>
      </c>
      <c r="B26" s="227" t="s">
        <v>154</v>
      </c>
      <c r="C26" s="227"/>
      <c r="D26" s="227"/>
      <c r="E26" s="227"/>
      <c r="F26" s="227"/>
      <c r="G26" s="228">
        <v>2723.41</v>
      </c>
      <c r="H26" s="228"/>
      <c r="I26" s="228"/>
      <c r="J26" s="67"/>
    </row>
    <row r="27" spans="1:16" x14ac:dyDescent="0.25">
      <c r="A27" s="220"/>
      <c r="B27" s="220"/>
      <c r="C27" s="220"/>
      <c r="D27" s="220"/>
      <c r="E27" s="220"/>
      <c r="F27" s="220"/>
      <c r="G27" s="220"/>
      <c r="H27" s="220"/>
      <c r="I27" s="220"/>
      <c r="J27" s="139"/>
    </row>
    <row r="28" spans="1:16" x14ac:dyDescent="0.25">
      <c r="A28" s="221"/>
      <c r="B28" s="221"/>
      <c r="C28" s="221"/>
      <c r="D28" s="221"/>
      <c r="E28" s="221"/>
      <c r="F28" s="221"/>
      <c r="G28" s="221"/>
      <c r="H28" s="221"/>
      <c r="I28" s="221"/>
      <c r="J28" s="139"/>
    </row>
    <row r="29" spans="1:16" s="2" customFormat="1" ht="15.75" x14ac:dyDescent="0.25">
      <c r="A29" s="229" t="s">
        <v>10</v>
      </c>
      <c r="B29" s="229"/>
      <c r="C29" s="229"/>
      <c r="D29" s="229"/>
      <c r="E29" s="229"/>
      <c r="F29" s="229"/>
      <c r="G29" s="229"/>
      <c r="H29" s="229"/>
      <c r="I29" s="229"/>
      <c r="J29" s="110"/>
      <c r="K29" s="111"/>
      <c r="L29" s="111"/>
      <c r="M29" s="111"/>
    </row>
    <row r="30" spans="1:16" s="114" customFormat="1" ht="30" customHeight="1" x14ac:dyDescent="0.25">
      <c r="A30" s="137">
        <v>1</v>
      </c>
      <c r="B30" s="245" t="s">
        <v>11</v>
      </c>
      <c r="C30" s="245"/>
      <c r="D30" s="245"/>
      <c r="E30" s="245"/>
      <c r="F30" s="245"/>
      <c r="G30" s="245"/>
      <c r="H30" s="137" t="s">
        <v>137</v>
      </c>
      <c r="I30" s="137" t="s">
        <v>12</v>
      </c>
      <c r="J30" s="113"/>
      <c r="K30" s="111"/>
      <c r="N30" s="111"/>
      <c r="O30" s="111"/>
      <c r="P30" s="111"/>
    </row>
    <row r="31" spans="1:16" s="2" customFormat="1" ht="15.75" x14ac:dyDescent="0.25">
      <c r="A31" s="138" t="s">
        <v>13</v>
      </c>
      <c r="B31" s="246" t="s">
        <v>93</v>
      </c>
      <c r="C31" s="246"/>
      <c r="D31" s="246"/>
      <c r="E31" s="246"/>
      <c r="F31" s="246"/>
      <c r="G31" s="246"/>
      <c r="H31" s="246"/>
      <c r="I31" s="116">
        <f>G26</f>
        <v>2723.41</v>
      </c>
      <c r="J31" s="117"/>
      <c r="K31" s="111"/>
      <c r="L31" s="111"/>
      <c r="M31" s="111"/>
    </row>
    <row r="32" spans="1:16" s="2" customFormat="1" ht="15.75" customHeight="1" x14ac:dyDescent="0.25">
      <c r="A32" s="138" t="s">
        <v>14</v>
      </c>
      <c r="B32" s="247" t="s">
        <v>155</v>
      </c>
      <c r="C32" s="247"/>
      <c r="D32" s="247"/>
      <c r="E32" s="247"/>
      <c r="F32" s="247"/>
      <c r="G32" s="247"/>
      <c r="H32" s="118">
        <v>0.3</v>
      </c>
      <c r="I32" s="119">
        <f>H32*I31</f>
        <v>817.02299999999991</v>
      </c>
      <c r="J32" s="120"/>
      <c r="K32" s="111"/>
      <c r="L32" s="111"/>
      <c r="M32" s="111"/>
    </row>
    <row r="33" spans="1:256" s="2" customFormat="1" ht="15.75" customHeight="1" x14ac:dyDescent="0.25">
      <c r="A33" s="245" t="s">
        <v>1</v>
      </c>
      <c r="B33" s="245"/>
      <c r="C33" s="245"/>
      <c r="D33" s="245"/>
      <c r="E33" s="245"/>
      <c r="F33" s="245"/>
      <c r="G33" s="245"/>
      <c r="H33" s="245"/>
      <c r="I33" s="122">
        <f>SUM(I31:I32)</f>
        <v>3540.433</v>
      </c>
      <c r="J33" s="120"/>
      <c r="K33" s="121"/>
      <c r="L33" s="111"/>
      <c r="M33" s="111"/>
    </row>
    <row r="34" spans="1:256" x14ac:dyDescent="0.25">
      <c r="A34" s="248" t="s">
        <v>138</v>
      </c>
      <c r="B34" s="248"/>
      <c r="C34" s="248"/>
      <c r="D34" s="248"/>
      <c r="E34" s="248"/>
      <c r="F34" s="248"/>
      <c r="G34" s="248"/>
      <c r="H34" s="248"/>
      <c r="I34" s="248"/>
      <c r="J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</row>
    <row r="35" spans="1:256" ht="14.45" customHeight="1" x14ac:dyDescent="0.25">
      <c r="A35" s="233"/>
      <c r="B35" s="233"/>
      <c r="C35" s="233"/>
      <c r="D35" s="233"/>
      <c r="E35" s="233"/>
      <c r="F35" s="233"/>
      <c r="G35" s="233"/>
      <c r="H35" s="233"/>
      <c r="I35" s="233"/>
      <c r="J35" s="234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</row>
    <row r="36" spans="1:256" ht="14.45" customHeight="1" x14ac:dyDescent="0.25">
      <c r="A36" s="235"/>
      <c r="B36" s="235"/>
      <c r="C36" s="235"/>
      <c r="D36" s="235"/>
      <c r="E36" s="235"/>
      <c r="F36" s="235"/>
      <c r="G36" s="235"/>
      <c r="H36" s="235"/>
      <c r="I36" s="235"/>
      <c r="J36" s="236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</row>
    <row r="37" spans="1:256" ht="21.75" customHeight="1" x14ac:dyDescent="0.25">
      <c r="A37" s="237" t="s">
        <v>15</v>
      </c>
      <c r="B37" s="237"/>
      <c r="C37" s="237"/>
      <c r="D37" s="237"/>
      <c r="E37" s="237"/>
      <c r="F37" s="237"/>
      <c r="G37" s="237"/>
      <c r="H37" s="237"/>
      <c r="I37" s="237"/>
      <c r="J37" s="6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</row>
    <row r="38" spans="1:256" x14ac:dyDescent="0.25">
      <c r="A38" s="238" t="s">
        <v>16</v>
      </c>
      <c r="B38" s="238"/>
      <c r="C38" s="238"/>
      <c r="D38" s="238"/>
      <c r="E38" s="238"/>
      <c r="F38" s="238"/>
      <c r="G38" s="238"/>
      <c r="H38" s="238"/>
      <c r="I38" s="238"/>
      <c r="J38" s="6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  <c r="IV38" s="5"/>
    </row>
    <row r="39" spans="1:256" x14ac:dyDescent="0.25">
      <c r="A39" s="134" t="s">
        <v>17</v>
      </c>
      <c r="B39" s="237" t="s">
        <v>18</v>
      </c>
      <c r="C39" s="237"/>
      <c r="D39" s="237"/>
      <c r="E39" s="237"/>
      <c r="F39" s="237"/>
      <c r="G39" s="237"/>
      <c r="H39" s="237"/>
      <c r="I39" s="132" t="s">
        <v>19</v>
      </c>
      <c r="J39" s="6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</row>
    <row r="40" spans="1:256" x14ac:dyDescent="0.25">
      <c r="A40" s="134" t="s">
        <v>13</v>
      </c>
      <c r="B40" s="239" t="s">
        <v>91</v>
      </c>
      <c r="C40" s="240"/>
      <c r="D40" s="240"/>
      <c r="E40" s="240"/>
      <c r="F40" s="240"/>
      <c r="G40" s="241"/>
      <c r="H40" s="15">
        <v>8.3299999999999999E-2</v>
      </c>
      <c r="I40" s="26">
        <f>H40*I33</f>
        <v>294.91806889999998</v>
      </c>
      <c r="J40" s="6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</row>
    <row r="41" spans="1:256" x14ac:dyDescent="0.25">
      <c r="A41" s="134" t="s">
        <v>14</v>
      </c>
      <c r="B41" s="242" t="s">
        <v>164</v>
      </c>
      <c r="C41" s="243"/>
      <c r="D41" s="243"/>
      <c r="E41" s="243"/>
      <c r="F41" s="243"/>
      <c r="G41" s="244"/>
      <c r="H41" s="15">
        <v>0.121</v>
      </c>
      <c r="I41" s="26">
        <f>H41*I33</f>
        <v>428.39239299999997</v>
      </c>
      <c r="J41" s="6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</row>
    <row r="42" spans="1:256" x14ac:dyDescent="0.25">
      <c r="A42" s="251" t="s">
        <v>1</v>
      </c>
      <c r="B42" s="252"/>
      <c r="C42" s="252"/>
      <c r="D42" s="252"/>
      <c r="E42" s="252"/>
      <c r="F42" s="252"/>
      <c r="G42" s="253"/>
      <c r="H42" s="52">
        <f>SUM(H40:H41)</f>
        <v>0.20429999999999998</v>
      </c>
      <c r="I42" s="25">
        <f>SUM(I40:I41)</f>
        <v>723.31046189999995</v>
      </c>
      <c r="J42" s="6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</row>
    <row r="43" spans="1:256" ht="41.1" customHeight="1" x14ac:dyDescent="0.25">
      <c r="A43" s="254" t="s">
        <v>139</v>
      </c>
      <c r="B43" s="254"/>
      <c r="C43" s="254"/>
      <c r="D43" s="254"/>
      <c r="E43" s="254"/>
      <c r="F43" s="254"/>
      <c r="G43" s="254"/>
      <c r="H43" s="254"/>
      <c r="I43" s="254"/>
      <c r="J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</row>
    <row r="44" spans="1:256" ht="14.45" customHeight="1" x14ac:dyDescent="0.25">
      <c r="A44" s="255"/>
      <c r="B44" s="255"/>
      <c r="C44" s="255"/>
      <c r="D44" s="255"/>
      <c r="E44" s="255"/>
      <c r="F44" s="255"/>
      <c r="G44" s="255"/>
      <c r="H44" s="255"/>
      <c r="I44" s="255"/>
      <c r="J44" s="256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</row>
    <row r="45" spans="1:256" ht="17.45" customHeight="1" x14ac:dyDescent="0.25">
      <c r="A45" s="257"/>
      <c r="B45" s="257"/>
      <c r="C45" s="257"/>
      <c r="D45" s="257"/>
      <c r="E45" s="257"/>
      <c r="F45" s="257"/>
      <c r="G45" s="257"/>
      <c r="H45" s="257"/>
      <c r="I45" s="257"/>
      <c r="J45" s="258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  <c r="IV45" s="5"/>
    </row>
    <row r="46" spans="1:256" s="8" customFormat="1" ht="32.25" customHeight="1" x14ac:dyDescent="0.25">
      <c r="A46" s="219" t="s">
        <v>64</v>
      </c>
      <c r="B46" s="219"/>
      <c r="C46" s="219"/>
      <c r="D46" s="219"/>
      <c r="E46" s="219"/>
      <c r="F46" s="219"/>
      <c r="G46" s="219"/>
      <c r="H46" s="219"/>
      <c r="I46" s="219"/>
      <c r="J46" s="10"/>
    </row>
    <row r="47" spans="1:256" ht="30" customHeight="1" x14ac:dyDescent="0.25">
      <c r="A47" s="133" t="s">
        <v>20</v>
      </c>
      <c r="B47" s="259" t="s">
        <v>21</v>
      </c>
      <c r="C47" s="259"/>
      <c r="D47" s="259"/>
      <c r="E47" s="259"/>
      <c r="F47" s="259"/>
      <c r="G47" s="259"/>
      <c r="H47" s="131" t="s">
        <v>22</v>
      </c>
      <c r="I47" s="131" t="s">
        <v>23</v>
      </c>
      <c r="J47" s="6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  <c r="IV47" s="5"/>
    </row>
    <row r="48" spans="1:256" ht="15.75" customHeight="1" x14ac:dyDescent="0.25">
      <c r="A48" s="134" t="s">
        <v>13</v>
      </c>
      <c r="B48" s="249" t="s">
        <v>24</v>
      </c>
      <c r="C48" s="249"/>
      <c r="D48" s="249"/>
      <c r="E48" s="249"/>
      <c r="F48" s="249"/>
      <c r="G48" s="249"/>
      <c r="H48" s="15">
        <v>0.2</v>
      </c>
      <c r="I48" s="24">
        <f>(I33+I42)*H48</f>
        <v>852.74869237999997</v>
      </c>
      <c r="J48" s="6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  <c r="IV48" s="5"/>
    </row>
    <row r="49" spans="1:256" ht="15.75" customHeight="1" x14ac:dyDescent="0.25">
      <c r="A49" s="134" t="s">
        <v>14</v>
      </c>
      <c r="B49" s="249" t="s">
        <v>25</v>
      </c>
      <c r="C49" s="249"/>
      <c r="D49" s="249"/>
      <c r="E49" s="249"/>
      <c r="F49" s="249"/>
      <c r="G49" s="249"/>
      <c r="H49" s="15">
        <v>2.5000000000000001E-2</v>
      </c>
      <c r="I49" s="24">
        <f>(I33+I42)*H49</f>
        <v>106.5935865475</v>
      </c>
      <c r="J49" s="6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  <c r="IR49" s="5"/>
      <c r="IS49" s="5"/>
      <c r="IT49" s="5"/>
      <c r="IU49" s="5"/>
      <c r="IV49" s="5"/>
    </row>
    <row r="50" spans="1:256" ht="38.1" customHeight="1" x14ac:dyDescent="0.25">
      <c r="A50" s="134" t="s">
        <v>26</v>
      </c>
      <c r="B50" s="250" t="s">
        <v>63</v>
      </c>
      <c r="C50" s="250"/>
      <c r="D50" s="132" t="s">
        <v>27</v>
      </c>
      <c r="E50" s="21">
        <v>0.03</v>
      </c>
      <c r="F50" s="132" t="s">
        <v>28</v>
      </c>
      <c r="G50" s="22">
        <v>1</v>
      </c>
      <c r="H50" s="68">
        <f>ROUND((E50*G50),6)</f>
        <v>0.03</v>
      </c>
      <c r="I50" s="24">
        <f>(I33+I42)*H50</f>
        <v>127.91230385699998</v>
      </c>
      <c r="J50" s="30" t="s">
        <v>86</v>
      </c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  <c r="IR50" s="5"/>
      <c r="IS50" s="5"/>
      <c r="IT50" s="5"/>
      <c r="IU50" s="5"/>
      <c r="IV50" s="5"/>
    </row>
    <row r="51" spans="1:256" ht="15.75" customHeight="1" x14ac:dyDescent="0.25">
      <c r="A51" s="134" t="s">
        <v>29</v>
      </c>
      <c r="B51" s="249" t="s">
        <v>30</v>
      </c>
      <c r="C51" s="249"/>
      <c r="D51" s="249"/>
      <c r="E51" s="249"/>
      <c r="F51" s="249"/>
      <c r="G51" s="249"/>
      <c r="H51" s="15">
        <v>1.4999999999999999E-2</v>
      </c>
      <c r="I51" s="24">
        <f>(I33+I42)*H51</f>
        <v>63.956151928499992</v>
      </c>
      <c r="J51" s="6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  <c r="IK51" s="5"/>
      <c r="IL51" s="5"/>
      <c r="IM51" s="5"/>
      <c r="IN51" s="5"/>
      <c r="IO51" s="5"/>
      <c r="IP51" s="5"/>
      <c r="IQ51" s="5"/>
      <c r="IR51" s="5"/>
      <c r="IS51" s="5"/>
      <c r="IT51" s="5"/>
      <c r="IU51" s="5"/>
      <c r="IV51" s="5"/>
    </row>
    <row r="52" spans="1:256" ht="15.75" customHeight="1" x14ac:dyDescent="0.25">
      <c r="A52" s="134" t="s">
        <v>8</v>
      </c>
      <c r="B52" s="249" t="s">
        <v>31</v>
      </c>
      <c r="C52" s="249"/>
      <c r="D52" s="249"/>
      <c r="E52" s="249"/>
      <c r="F52" s="249"/>
      <c r="G52" s="249"/>
      <c r="H52" s="15">
        <v>0.01</v>
      </c>
      <c r="I52" s="24">
        <f>(I33+I42)*H52</f>
        <v>42.637434618999997</v>
      </c>
      <c r="J52" s="6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5"/>
      <c r="GE52" s="5"/>
      <c r="GF52" s="5"/>
      <c r="GG52" s="5"/>
      <c r="GH52" s="5"/>
      <c r="GI52" s="5"/>
      <c r="GJ52" s="5"/>
      <c r="GK52" s="5"/>
      <c r="GL52" s="5"/>
      <c r="GM52" s="5"/>
      <c r="GN52" s="5"/>
      <c r="GO52" s="5"/>
      <c r="GP52" s="5"/>
      <c r="GQ52" s="5"/>
      <c r="GR52" s="5"/>
      <c r="GS52" s="5"/>
      <c r="GT52" s="5"/>
      <c r="GU52" s="5"/>
      <c r="GV52" s="5"/>
      <c r="GW52" s="5"/>
      <c r="GX52" s="5"/>
      <c r="GY52" s="5"/>
      <c r="GZ52" s="5"/>
      <c r="HA52" s="5"/>
      <c r="HB52" s="5"/>
      <c r="HC52" s="5"/>
      <c r="HD52" s="5"/>
      <c r="HE52" s="5"/>
      <c r="HF52" s="5"/>
      <c r="HG52" s="5"/>
      <c r="HH52" s="5"/>
      <c r="HI52" s="5"/>
      <c r="HJ52" s="5"/>
      <c r="HK52" s="5"/>
      <c r="HL52" s="5"/>
      <c r="HM52" s="5"/>
      <c r="HN52" s="5"/>
      <c r="HO52" s="5"/>
      <c r="HP52" s="5"/>
      <c r="HQ52" s="5"/>
      <c r="HR52" s="5"/>
      <c r="HS52" s="5"/>
      <c r="HT52" s="5"/>
      <c r="HU52" s="5"/>
      <c r="HV52" s="5"/>
      <c r="HW52" s="5"/>
      <c r="HX52" s="5"/>
      <c r="HY52" s="5"/>
      <c r="HZ52" s="5"/>
      <c r="IA52" s="5"/>
      <c r="IB52" s="5"/>
      <c r="IC52" s="5"/>
      <c r="ID52" s="5"/>
      <c r="IE52" s="5"/>
      <c r="IF52" s="5"/>
      <c r="IG52" s="5"/>
      <c r="IH52" s="5"/>
      <c r="II52" s="5"/>
      <c r="IJ52" s="5"/>
      <c r="IK52" s="5"/>
      <c r="IL52" s="5"/>
      <c r="IM52" s="5"/>
      <c r="IN52" s="5"/>
      <c r="IO52" s="5"/>
      <c r="IP52" s="5"/>
      <c r="IQ52" s="5"/>
      <c r="IR52" s="5"/>
      <c r="IS52" s="5"/>
      <c r="IT52" s="5"/>
      <c r="IU52" s="5"/>
      <c r="IV52" s="5"/>
    </row>
    <row r="53" spans="1:256" ht="15.75" customHeight="1" x14ac:dyDescent="0.25">
      <c r="A53" s="134" t="s">
        <v>32</v>
      </c>
      <c r="B53" s="249" t="s">
        <v>2</v>
      </c>
      <c r="C53" s="249"/>
      <c r="D53" s="249"/>
      <c r="E53" s="249"/>
      <c r="F53" s="249"/>
      <c r="G53" s="249"/>
      <c r="H53" s="15">
        <v>6.0000000000000001E-3</v>
      </c>
      <c r="I53" s="24">
        <f>(I33+I42)*H53</f>
        <v>25.582460771399997</v>
      </c>
      <c r="J53" s="6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  <c r="IJ53" s="5"/>
      <c r="IK53" s="5"/>
      <c r="IL53" s="5"/>
      <c r="IM53" s="5"/>
      <c r="IN53" s="5"/>
      <c r="IO53" s="5"/>
      <c r="IP53" s="5"/>
      <c r="IQ53" s="5"/>
      <c r="IR53" s="5"/>
      <c r="IS53" s="5"/>
      <c r="IT53" s="5"/>
      <c r="IU53" s="5"/>
      <c r="IV53" s="5"/>
    </row>
    <row r="54" spans="1:256" ht="20.45" customHeight="1" x14ac:dyDescent="0.25">
      <c r="A54" s="134" t="s">
        <v>33</v>
      </c>
      <c r="B54" s="249" t="s">
        <v>3</v>
      </c>
      <c r="C54" s="249"/>
      <c r="D54" s="249"/>
      <c r="E54" s="249"/>
      <c r="F54" s="249"/>
      <c r="G54" s="249"/>
      <c r="H54" s="15">
        <v>2E-3</v>
      </c>
      <c r="I54" s="24">
        <f>(I33+I42)*H54</f>
        <v>8.5274869237999997</v>
      </c>
      <c r="J54" s="6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  <c r="IV54" s="5"/>
    </row>
    <row r="55" spans="1:256" ht="20.45" customHeight="1" x14ac:dyDescent="0.25">
      <c r="A55" s="261"/>
      <c r="B55" s="262"/>
      <c r="C55" s="262"/>
      <c r="D55" s="262"/>
      <c r="E55" s="262"/>
      <c r="F55" s="262"/>
      <c r="G55" s="263"/>
      <c r="H55" s="35">
        <f>SUM(H48:H54)</f>
        <v>0.28800000000000003</v>
      </c>
      <c r="I55" s="20">
        <f>SUM(I48:I54)</f>
        <v>1227.9581170272002</v>
      </c>
      <c r="J55" s="6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  <c r="GA55" s="5"/>
      <c r="GB55" s="5"/>
      <c r="GC55" s="5"/>
      <c r="GD55" s="5"/>
      <c r="GE55" s="5"/>
      <c r="GF55" s="5"/>
      <c r="GG55" s="5"/>
      <c r="GH55" s="5"/>
      <c r="GI55" s="5"/>
      <c r="GJ55" s="5"/>
      <c r="GK55" s="5"/>
      <c r="GL55" s="5"/>
      <c r="GM55" s="5"/>
      <c r="GN55" s="5"/>
      <c r="GO55" s="5"/>
      <c r="GP55" s="5"/>
      <c r="GQ55" s="5"/>
      <c r="GR55" s="5"/>
      <c r="GS55" s="5"/>
      <c r="GT55" s="5"/>
      <c r="GU55" s="5"/>
      <c r="GV55" s="5"/>
      <c r="GW55" s="5"/>
      <c r="GX55" s="5"/>
      <c r="GY55" s="5"/>
      <c r="GZ55" s="5"/>
      <c r="HA55" s="5"/>
      <c r="HB55" s="5"/>
      <c r="HC55" s="5"/>
      <c r="HD55" s="5"/>
      <c r="HE55" s="5"/>
      <c r="HF55" s="5"/>
      <c r="HG55" s="5"/>
      <c r="HH55" s="5"/>
      <c r="HI55" s="5"/>
      <c r="HJ55" s="5"/>
      <c r="HK55" s="5"/>
      <c r="HL55" s="5"/>
      <c r="HM55" s="5"/>
      <c r="HN55" s="5"/>
      <c r="HO55" s="5"/>
      <c r="HP55" s="5"/>
      <c r="HQ55" s="5"/>
      <c r="HR55" s="5"/>
      <c r="HS55" s="5"/>
      <c r="HT55" s="5"/>
      <c r="HU55" s="5"/>
      <c r="HV55" s="5"/>
      <c r="HW55" s="5"/>
      <c r="HX55" s="5"/>
      <c r="HY55" s="5"/>
      <c r="HZ55" s="5"/>
      <c r="IA55" s="5"/>
      <c r="IB55" s="5"/>
      <c r="IC55" s="5"/>
      <c r="ID55" s="5"/>
      <c r="IE55" s="5"/>
      <c r="IF55" s="5"/>
      <c r="IG55" s="5"/>
      <c r="IH55" s="5"/>
      <c r="II55" s="5"/>
      <c r="IJ55" s="5"/>
      <c r="IK55" s="5"/>
      <c r="IL55" s="5"/>
      <c r="IM55" s="5"/>
      <c r="IN55" s="5"/>
      <c r="IO55" s="5"/>
      <c r="IP55" s="5"/>
      <c r="IQ55" s="5"/>
      <c r="IR55" s="5"/>
      <c r="IS55" s="5"/>
      <c r="IT55" s="5"/>
      <c r="IU55" s="5"/>
      <c r="IV55" s="5"/>
    </row>
    <row r="56" spans="1:256" ht="15.75" customHeight="1" x14ac:dyDescent="0.25">
      <c r="A56" s="134" t="s">
        <v>34</v>
      </c>
      <c r="B56" s="249" t="s">
        <v>4</v>
      </c>
      <c r="C56" s="249"/>
      <c r="D56" s="249"/>
      <c r="E56" s="249"/>
      <c r="F56" s="249"/>
      <c r="G56" s="249"/>
      <c r="H56" s="15">
        <v>0.08</v>
      </c>
      <c r="I56" s="24">
        <f>(I33+I42)*H56</f>
        <v>341.09947695199997</v>
      </c>
      <c r="J56" s="6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  <c r="GA56" s="5"/>
      <c r="GB56" s="5"/>
      <c r="GC56" s="5"/>
      <c r="GD56" s="5"/>
      <c r="GE56" s="5"/>
      <c r="GF56" s="5"/>
      <c r="GG56" s="5"/>
      <c r="GH56" s="5"/>
      <c r="GI56" s="5"/>
      <c r="GJ56" s="5"/>
      <c r="GK56" s="5"/>
      <c r="GL56" s="5"/>
      <c r="GM56" s="5"/>
      <c r="GN56" s="5"/>
      <c r="GO56" s="5"/>
      <c r="GP56" s="5"/>
      <c r="GQ56" s="5"/>
      <c r="GR56" s="5"/>
      <c r="GS56" s="5"/>
      <c r="GT56" s="5"/>
      <c r="GU56" s="5"/>
      <c r="GV56" s="5"/>
      <c r="GW56" s="5"/>
      <c r="GX56" s="5"/>
      <c r="GY56" s="5"/>
      <c r="GZ56" s="5"/>
      <c r="HA56" s="5"/>
      <c r="HB56" s="5"/>
      <c r="HC56" s="5"/>
      <c r="HD56" s="5"/>
      <c r="HE56" s="5"/>
      <c r="HF56" s="5"/>
      <c r="HG56" s="5"/>
      <c r="HH56" s="5"/>
      <c r="HI56" s="5"/>
      <c r="HJ56" s="5"/>
      <c r="HK56" s="5"/>
      <c r="HL56" s="5"/>
      <c r="HM56" s="5"/>
      <c r="HN56" s="5"/>
      <c r="HO56" s="5"/>
      <c r="HP56" s="5"/>
      <c r="HQ56" s="5"/>
      <c r="HR56" s="5"/>
      <c r="HS56" s="5"/>
      <c r="HT56" s="5"/>
      <c r="HU56" s="5"/>
      <c r="HV56" s="5"/>
      <c r="HW56" s="5"/>
      <c r="HX56" s="5"/>
      <c r="HY56" s="5"/>
      <c r="HZ56" s="5"/>
      <c r="IA56" s="5"/>
      <c r="IB56" s="5"/>
      <c r="IC56" s="5"/>
      <c r="ID56" s="5"/>
      <c r="IE56" s="5"/>
      <c r="IF56" s="5"/>
      <c r="IG56" s="5"/>
      <c r="IH56" s="5"/>
      <c r="II56" s="5"/>
      <c r="IJ56" s="5"/>
      <c r="IK56" s="5"/>
      <c r="IL56" s="5"/>
      <c r="IM56" s="5"/>
      <c r="IN56" s="5"/>
      <c r="IO56" s="5"/>
      <c r="IP56" s="5"/>
      <c r="IQ56" s="5"/>
      <c r="IR56" s="5"/>
      <c r="IS56" s="5"/>
      <c r="IT56" s="5"/>
      <c r="IU56" s="5"/>
      <c r="IV56" s="5"/>
    </row>
    <row r="57" spans="1:256" ht="15.75" customHeight="1" x14ac:dyDescent="0.25">
      <c r="A57" s="238" t="s">
        <v>1</v>
      </c>
      <c r="B57" s="238"/>
      <c r="C57" s="238"/>
      <c r="D57" s="238"/>
      <c r="E57" s="238"/>
      <c r="F57" s="238"/>
      <c r="G57" s="238"/>
      <c r="H57" s="41">
        <f>H55+H56</f>
        <v>0.36800000000000005</v>
      </c>
      <c r="I57" s="25">
        <f>I55+I56</f>
        <v>1569.0575939792002</v>
      </c>
      <c r="J57" s="6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  <c r="HP57" s="5"/>
      <c r="HQ57" s="5"/>
      <c r="HR57" s="5"/>
      <c r="HS57" s="5"/>
      <c r="HT57" s="5"/>
      <c r="HU57" s="5"/>
      <c r="HV57" s="5"/>
      <c r="HW57" s="5"/>
      <c r="HX57" s="5"/>
      <c r="HY57" s="5"/>
      <c r="HZ57" s="5"/>
      <c r="IA57" s="5"/>
      <c r="IB57" s="5"/>
      <c r="IC57" s="5"/>
      <c r="ID57" s="5"/>
      <c r="IE57" s="5"/>
      <c r="IF57" s="5"/>
      <c r="IG57" s="5"/>
      <c r="IH57" s="5"/>
      <c r="II57" s="5"/>
      <c r="IJ57" s="5"/>
      <c r="IK57" s="5"/>
      <c r="IL57" s="5"/>
      <c r="IM57" s="5"/>
      <c r="IN57" s="5"/>
      <c r="IO57" s="5"/>
      <c r="IP57" s="5"/>
      <c r="IQ57" s="5"/>
      <c r="IR57" s="5"/>
      <c r="IS57" s="5"/>
      <c r="IT57" s="5"/>
      <c r="IU57" s="5"/>
      <c r="IV57" s="5"/>
    </row>
    <row r="58" spans="1:256" ht="38.1" customHeight="1" x14ac:dyDescent="0.25">
      <c r="A58" s="254" t="s">
        <v>140</v>
      </c>
      <c r="B58" s="254"/>
      <c r="C58" s="254"/>
      <c r="D58" s="254"/>
      <c r="E58" s="254"/>
      <c r="F58" s="254"/>
      <c r="G58" s="254"/>
      <c r="H58" s="254"/>
      <c r="I58" s="254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</row>
    <row r="59" spans="1:256" s="2" customFormat="1" ht="14.45" customHeight="1" x14ac:dyDescent="0.25">
      <c r="A59" s="264"/>
      <c r="B59" s="264"/>
      <c r="C59" s="264"/>
      <c r="D59" s="264"/>
      <c r="E59" s="264"/>
      <c r="F59" s="264"/>
      <c r="G59" s="264"/>
      <c r="H59" s="264"/>
      <c r="I59" s="264"/>
      <c r="J59" s="265"/>
    </row>
    <row r="60" spans="1:256" s="2" customFormat="1" ht="15.75" x14ac:dyDescent="0.25">
      <c r="A60" s="266"/>
      <c r="B60" s="266"/>
      <c r="C60" s="266"/>
      <c r="D60" s="266"/>
      <c r="E60" s="266"/>
      <c r="F60" s="266"/>
      <c r="G60" s="266"/>
      <c r="H60" s="266"/>
      <c r="I60" s="266"/>
      <c r="J60" s="267"/>
    </row>
    <row r="61" spans="1:256" ht="18.600000000000001" customHeight="1" x14ac:dyDescent="0.25">
      <c r="A61" s="237" t="s">
        <v>35</v>
      </c>
      <c r="B61" s="237"/>
      <c r="C61" s="237"/>
      <c r="D61" s="237"/>
      <c r="E61" s="237"/>
      <c r="F61" s="237"/>
      <c r="G61" s="237"/>
      <c r="H61" s="237"/>
      <c r="I61" s="237"/>
      <c r="J61" s="6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  <c r="EN61" s="5"/>
      <c r="EO61" s="5"/>
      <c r="EP61" s="5"/>
      <c r="EQ61" s="5"/>
      <c r="ER61" s="5"/>
      <c r="ES61" s="5"/>
      <c r="ET61" s="5"/>
      <c r="EU61" s="5"/>
      <c r="EV61" s="5"/>
      <c r="EW61" s="5"/>
      <c r="EX61" s="5"/>
      <c r="EY61" s="5"/>
      <c r="EZ61" s="5"/>
      <c r="FA61" s="5"/>
      <c r="FB61" s="5"/>
      <c r="FC61" s="5"/>
      <c r="FD61" s="5"/>
      <c r="FE61" s="5"/>
      <c r="FF61" s="5"/>
      <c r="FG61" s="5"/>
      <c r="FH61" s="5"/>
      <c r="FI61" s="5"/>
      <c r="FJ61" s="5"/>
      <c r="FK61" s="5"/>
      <c r="FL61" s="5"/>
      <c r="FM61" s="5"/>
      <c r="FN61" s="5"/>
      <c r="FO61" s="5"/>
      <c r="FP61" s="5"/>
      <c r="FQ61" s="5"/>
      <c r="FR61" s="5"/>
      <c r="FS61" s="5"/>
      <c r="FT61" s="5"/>
      <c r="FU61" s="5"/>
      <c r="FV61" s="5"/>
      <c r="FW61" s="5"/>
      <c r="FX61" s="5"/>
      <c r="FY61" s="5"/>
      <c r="FZ61" s="5"/>
      <c r="GA61" s="5"/>
      <c r="GB61" s="5"/>
      <c r="GC61" s="5"/>
      <c r="GD61" s="5"/>
      <c r="GE61" s="5"/>
      <c r="GF61" s="5"/>
      <c r="GG61" s="5"/>
      <c r="GH61" s="5"/>
      <c r="GI61" s="5"/>
      <c r="GJ61" s="5"/>
      <c r="GK61" s="5"/>
      <c r="GL61" s="5"/>
      <c r="GM61" s="5"/>
      <c r="GN61" s="5"/>
      <c r="GO61" s="5"/>
      <c r="GP61" s="5"/>
      <c r="GQ61" s="5"/>
      <c r="GR61" s="5"/>
      <c r="GS61" s="5"/>
      <c r="GT61" s="5"/>
      <c r="GU61" s="5"/>
      <c r="GV61" s="5"/>
      <c r="GW61" s="5"/>
      <c r="GX61" s="5"/>
      <c r="GY61" s="5"/>
      <c r="GZ61" s="5"/>
      <c r="HA61" s="5"/>
      <c r="HB61" s="5"/>
      <c r="HC61" s="5"/>
      <c r="HD61" s="5"/>
      <c r="HE61" s="5"/>
      <c r="HF61" s="5"/>
      <c r="HG61" s="5"/>
      <c r="HH61" s="5"/>
      <c r="HI61" s="5"/>
      <c r="HJ61" s="5"/>
      <c r="HK61" s="5"/>
      <c r="HL61" s="5"/>
      <c r="HM61" s="5"/>
      <c r="HN61" s="5"/>
      <c r="HO61" s="5"/>
      <c r="HP61" s="5"/>
      <c r="HQ61" s="5"/>
      <c r="HR61" s="5"/>
      <c r="HS61" s="5"/>
      <c r="HT61" s="5"/>
      <c r="HU61" s="5"/>
      <c r="HV61" s="5"/>
      <c r="HW61" s="5"/>
      <c r="HX61" s="5"/>
      <c r="HY61" s="5"/>
      <c r="HZ61" s="5"/>
      <c r="IA61" s="5"/>
      <c r="IB61" s="5"/>
      <c r="IC61" s="5"/>
      <c r="ID61" s="5"/>
      <c r="IE61" s="5"/>
      <c r="IF61" s="5"/>
      <c r="IG61" s="5"/>
      <c r="IH61" s="5"/>
      <c r="II61" s="5"/>
      <c r="IJ61" s="5"/>
      <c r="IK61" s="5"/>
      <c r="IL61" s="5"/>
      <c r="IM61" s="5"/>
      <c r="IN61" s="5"/>
      <c r="IO61" s="5"/>
      <c r="IP61" s="5"/>
      <c r="IQ61" s="5"/>
      <c r="IR61" s="5"/>
      <c r="IS61" s="5"/>
      <c r="IT61" s="5"/>
      <c r="IU61" s="5"/>
      <c r="IV61" s="5"/>
    </row>
    <row r="62" spans="1:256" ht="18.75" customHeight="1" x14ac:dyDescent="0.25">
      <c r="A62" s="133" t="s">
        <v>36</v>
      </c>
      <c r="B62" s="259" t="s">
        <v>37</v>
      </c>
      <c r="C62" s="259"/>
      <c r="D62" s="259"/>
      <c r="E62" s="259"/>
      <c r="F62" s="259"/>
      <c r="G62" s="259"/>
      <c r="H62" s="259"/>
      <c r="I62" s="131" t="s">
        <v>19</v>
      </c>
      <c r="J62" s="6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  <c r="EN62" s="5"/>
      <c r="EO62" s="5"/>
      <c r="EP62" s="5"/>
      <c r="EQ62" s="5"/>
      <c r="ER62" s="5"/>
      <c r="ES62" s="5"/>
      <c r="ET62" s="5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J62" s="5"/>
      <c r="FK62" s="5"/>
      <c r="FL62" s="5"/>
      <c r="FM62" s="5"/>
      <c r="FN62" s="5"/>
      <c r="FO62" s="5"/>
      <c r="FP62" s="5"/>
      <c r="FQ62" s="5"/>
      <c r="FR62" s="5"/>
      <c r="FS62" s="5"/>
      <c r="FT62" s="5"/>
      <c r="FU62" s="5"/>
      <c r="FV62" s="5"/>
      <c r="FW62" s="5"/>
      <c r="FX62" s="5"/>
      <c r="FY62" s="5"/>
      <c r="FZ62" s="5"/>
      <c r="GA62" s="5"/>
      <c r="GB62" s="5"/>
      <c r="GC62" s="5"/>
      <c r="GD62" s="5"/>
      <c r="GE62" s="5"/>
      <c r="GF62" s="5"/>
      <c r="GG62" s="5"/>
      <c r="GH62" s="5"/>
      <c r="GI62" s="5"/>
      <c r="GJ62" s="5"/>
      <c r="GK62" s="5"/>
      <c r="GL62" s="5"/>
      <c r="GM62" s="5"/>
      <c r="GN62" s="5"/>
      <c r="GO62" s="5"/>
      <c r="GP62" s="5"/>
      <c r="GQ62" s="5"/>
      <c r="GR62" s="5"/>
      <c r="GS62" s="5"/>
      <c r="GT62" s="5"/>
      <c r="GU62" s="5"/>
      <c r="GV62" s="5"/>
      <c r="GW62" s="5"/>
      <c r="GX62" s="5"/>
      <c r="GY62" s="5"/>
      <c r="GZ62" s="5"/>
      <c r="HA62" s="5"/>
      <c r="HB62" s="5"/>
      <c r="HC62" s="5"/>
      <c r="HD62" s="5"/>
      <c r="HE62" s="5"/>
      <c r="HF62" s="5"/>
      <c r="HG62" s="5"/>
      <c r="HH62" s="5"/>
      <c r="HI62" s="5"/>
      <c r="HJ62" s="5"/>
      <c r="HK62" s="5"/>
      <c r="HL62" s="5"/>
      <c r="HM62" s="5"/>
      <c r="HN62" s="5"/>
      <c r="HO62" s="5"/>
      <c r="HP62" s="5"/>
      <c r="HQ62" s="5"/>
      <c r="HR62" s="5"/>
      <c r="HS62" s="5"/>
      <c r="HT62" s="5"/>
      <c r="HU62" s="5"/>
      <c r="HV62" s="5"/>
      <c r="HW62" s="5"/>
      <c r="HX62" s="5"/>
      <c r="HY62" s="5"/>
      <c r="HZ62" s="5"/>
      <c r="IA62" s="5"/>
      <c r="IB62" s="5"/>
      <c r="IC62" s="5"/>
      <c r="ID62" s="5"/>
      <c r="IE62" s="5"/>
      <c r="IF62" s="5"/>
      <c r="IG62" s="5"/>
      <c r="IH62" s="5"/>
      <c r="II62" s="5"/>
      <c r="IJ62" s="5"/>
      <c r="IK62" s="5"/>
      <c r="IL62" s="5"/>
      <c r="IM62" s="5"/>
      <c r="IN62" s="5"/>
      <c r="IO62" s="5"/>
      <c r="IP62" s="5"/>
      <c r="IQ62" s="5"/>
      <c r="IR62" s="5"/>
      <c r="IS62" s="5"/>
      <c r="IT62" s="5"/>
      <c r="IU62" s="5"/>
      <c r="IV62" s="5"/>
    </row>
    <row r="63" spans="1:256" x14ac:dyDescent="0.25">
      <c r="A63" s="134" t="s">
        <v>13</v>
      </c>
      <c r="B63" s="249" t="s">
        <v>157</v>
      </c>
      <c r="C63" s="249"/>
      <c r="D63" s="249"/>
      <c r="E63" s="249"/>
      <c r="F63" s="249"/>
      <c r="G63" s="249"/>
      <c r="H63" s="249"/>
      <c r="I63" s="16">
        <f>(5.5*2*15)-(I31/100)*6</f>
        <v>1.5954000000000121</v>
      </c>
      <c r="J63" s="23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  <c r="EN63" s="5"/>
      <c r="EO63" s="5"/>
      <c r="EP63" s="5"/>
      <c r="EQ63" s="5"/>
      <c r="ER63" s="5"/>
      <c r="ES63" s="5"/>
      <c r="ET63" s="5"/>
      <c r="EU63" s="5"/>
      <c r="EV63" s="5"/>
      <c r="EW63" s="5"/>
      <c r="EX63" s="5"/>
      <c r="EY63" s="5"/>
      <c r="EZ63" s="5"/>
      <c r="FA63" s="5"/>
      <c r="FB63" s="5"/>
      <c r="FC63" s="5"/>
      <c r="FD63" s="5"/>
      <c r="FE63" s="5"/>
      <c r="FF63" s="5"/>
      <c r="FG63" s="5"/>
      <c r="FH63" s="5"/>
      <c r="FI63" s="5"/>
      <c r="FJ63" s="5"/>
      <c r="FK63" s="5"/>
      <c r="FL63" s="5"/>
      <c r="FM63" s="5"/>
      <c r="FN63" s="5"/>
      <c r="FO63" s="5"/>
      <c r="FP63" s="5"/>
      <c r="FQ63" s="5"/>
      <c r="FR63" s="5"/>
      <c r="FS63" s="5"/>
      <c r="FT63" s="5"/>
      <c r="FU63" s="5"/>
      <c r="FV63" s="5"/>
      <c r="FW63" s="5"/>
      <c r="FX63" s="5"/>
      <c r="FY63" s="5"/>
      <c r="FZ63" s="5"/>
      <c r="GA63" s="5"/>
      <c r="GB63" s="5"/>
      <c r="GC63" s="5"/>
      <c r="GD63" s="5"/>
      <c r="GE63" s="5"/>
      <c r="GF63" s="5"/>
      <c r="GG63" s="5"/>
      <c r="GH63" s="5"/>
      <c r="GI63" s="5"/>
      <c r="GJ63" s="5"/>
      <c r="GK63" s="5"/>
      <c r="GL63" s="5"/>
      <c r="GM63" s="5"/>
      <c r="GN63" s="5"/>
      <c r="GO63" s="5"/>
      <c r="GP63" s="5"/>
      <c r="GQ63" s="5"/>
      <c r="GR63" s="5"/>
      <c r="GS63" s="5"/>
      <c r="GT63" s="5"/>
      <c r="GU63" s="5"/>
      <c r="GV63" s="5"/>
      <c r="GW63" s="5"/>
      <c r="GX63" s="5"/>
      <c r="GY63" s="5"/>
      <c r="GZ63" s="5"/>
      <c r="HA63" s="5"/>
      <c r="HB63" s="5"/>
      <c r="HC63" s="5"/>
      <c r="HD63" s="5"/>
      <c r="HE63" s="5"/>
      <c r="HF63" s="5"/>
      <c r="HG63" s="5"/>
      <c r="HH63" s="5"/>
      <c r="HI63" s="5"/>
      <c r="HJ63" s="5"/>
      <c r="HK63" s="5"/>
      <c r="HL63" s="5"/>
      <c r="HM63" s="5"/>
      <c r="HN63" s="5"/>
      <c r="HO63" s="5"/>
      <c r="HP63" s="5"/>
      <c r="HQ63" s="5"/>
      <c r="HR63" s="5"/>
      <c r="HS63" s="5"/>
      <c r="HT63" s="5"/>
      <c r="HU63" s="5"/>
      <c r="HV63" s="5"/>
      <c r="HW63" s="5"/>
      <c r="HX63" s="5"/>
      <c r="HY63" s="5"/>
      <c r="HZ63" s="5"/>
      <c r="IA63" s="5"/>
      <c r="IB63" s="5"/>
      <c r="IC63" s="5"/>
      <c r="ID63" s="5"/>
      <c r="IE63" s="5"/>
      <c r="IF63" s="5"/>
      <c r="IG63" s="5"/>
      <c r="IH63" s="5"/>
      <c r="II63" s="5"/>
      <c r="IJ63" s="5"/>
      <c r="IK63" s="5"/>
      <c r="IL63" s="5"/>
      <c r="IM63" s="5"/>
      <c r="IN63" s="5"/>
      <c r="IO63" s="5"/>
      <c r="IP63" s="5"/>
      <c r="IQ63" s="5"/>
      <c r="IR63" s="5"/>
      <c r="IS63" s="5"/>
      <c r="IT63" s="5"/>
      <c r="IU63" s="5"/>
      <c r="IV63" s="5"/>
    </row>
    <row r="64" spans="1:256" x14ac:dyDescent="0.25">
      <c r="A64" s="134"/>
      <c r="B64" s="249" t="s">
        <v>38</v>
      </c>
      <c r="C64" s="249"/>
      <c r="D64" s="249"/>
      <c r="E64" s="249"/>
      <c r="F64" s="249"/>
      <c r="G64" s="249"/>
      <c r="H64" s="20">
        <v>5.5</v>
      </c>
      <c r="I64" s="16"/>
      <c r="J64" s="32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5"/>
      <c r="EH64" s="5"/>
      <c r="EI64" s="5"/>
      <c r="EJ64" s="5"/>
      <c r="EK64" s="5"/>
      <c r="EL64" s="5"/>
      <c r="EM64" s="5"/>
      <c r="EN64" s="5"/>
      <c r="EO64" s="5"/>
      <c r="EP64" s="5"/>
      <c r="EQ64" s="5"/>
      <c r="ER64" s="5"/>
      <c r="ES64" s="5"/>
      <c r="ET64" s="5"/>
      <c r="EU64" s="5"/>
      <c r="EV64" s="5"/>
      <c r="EW64" s="5"/>
      <c r="EX64" s="5"/>
      <c r="EY64" s="5"/>
      <c r="EZ64" s="5"/>
      <c r="FA64" s="5"/>
      <c r="FB64" s="5"/>
      <c r="FC64" s="5"/>
      <c r="FD64" s="5"/>
      <c r="FE64" s="5"/>
      <c r="FF64" s="5"/>
      <c r="FG64" s="5"/>
      <c r="FH64" s="5"/>
      <c r="FI64" s="5"/>
      <c r="FJ64" s="5"/>
      <c r="FK64" s="5"/>
      <c r="FL64" s="5"/>
      <c r="FM64" s="5"/>
      <c r="FN64" s="5"/>
      <c r="FO64" s="5"/>
      <c r="FP64" s="5"/>
      <c r="FQ64" s="5"/>
      <c r="FR64" s="5"/>
      <c r="FS64" s="5"/>
      <c r="FT64" s="5"/>
      <c r="FU64" s="5"/>
      <c r="FV64" s="5"/>
      <c r="FW64" s="5"/>
      <c r="FX64" s="5"/>
      <c r="FY64" s="5"/>
      <c r="FZ64" s="5"/>
      <c r="GA64" s="5"/>
      <c r="GB64" s="5"/>
      <c r="GC64" s="5"/>
      <c r="GD64" s="5"/>
      <c r="GE64" s="5"/>
      <c r="GF64" s="5"/>
      <c r="GG64" s="5"/>
      <c r="GH64" s="5"/>
      <c r="GI64" s="5"/>
      <c r="GJ64" s="5"/>
      <c r="GK64" s="5"/>
      <c r="GL64" s="5"/>
      <c r="GM64" s="5"/>
      <c r="GN64" s="5"/>
      <c r="GO64" s="5"/>
      <c r="GP64" s="5"/>
      <c r="GQ64" s="5"/>
      <c r="GR64" s="5"/>
      <c r="GS64" s="5"/>
      <c r="GT64" s="5"/>
      <c r="GU64" s="5"/>
      <c r="GV64" s="5"/>
      <c r="GW64" s="5"/>
      <c r="GX64" s="5"/>
      <c r="GY64" s="5"/>
      <c r="GZ64" s="5"/>
      <c r="HA64" s="5"/>
      <c r="HB64" s="5"/>
      <c r="HC64" s="5"/>
      <c r="HD64" s="5"/>
      <c r="HE64" s="5"/>
      <c r="HF64" s="5"/>
      <c r="HG64" s="5"/>
      <c r="HH64" s="5"/>
      <c r="HI64" s="5"/>
      <c r="HJ64" s="5"/>
      <c r="HK64" s="5"/>
      <c r="HL64" s="5"/>
      <c r="HM64" s="5"/>
      <c r="HN64" s="5"/>
      <c r="HO64" s="5"/>
      <c r="HP64" s="5"/>
      <c r="HQ64" s="5"/>
      <c r="HR64" s="5"/>
      <c r="HS64" s="5"/>
      <c r="HT64" s="5"/>
      <c r="HU64" s="5"/>
      <c r="HV64" s="5"/>
      <c r="HW64" s="5"/>
      <c r="HX64" s="5"/>
      <c r="HY64" s="5"/>
      <c r="HZ64" s="5"/>
      <c r="IA64" s="5"/>
      <c r="IB64" s="5"/>
      <c r="IC64" s="5"/>
      <c r="ID64" s="5"/>
      <c r="IE64" s="5"/>
      <c r="IF64" s="5"/>
      <c r="IG64" s="5"/>
      <c r="IH64" s="5"/>
      <c r="II64" s="5"/>
      <c r="IJ64" s="5"/>
      <c r="IK64" s="5"/>
      <c r="IL64" s="5"/>
      <c r="IM64" s="5"/>
      <c r="IN64" s="5"/>
      <c r="IO64" s="5"/>
      <c r="IP64" s="5"/>
      <c r="IQ64" s="5"/>
      <c r="IR64" s="5"/>
      <c r="IS64" s="5"/>
      <c r="IT64" s="5"/>
      <c r="IU64" s="5"/>
      <c r="IV64" s="5"/>
    </row>
    <row r="65" spans="1:256" ht="17.25" customHeight="1" x14ac:dyDescent="0.25">
      <c r="A65" s="134"/>
      <c r="B65" s="249" t="s">
        <v>39</v>
      </c>
      <c r="C65" s="249"/>
      <c r="D65" s="249"/>
      <c r="E65" s="249"/>
      <c r="F65" s="249"/>
      <c r="G65" s="249"/>
      <c r="H65" s="16">
        <v>2</v>
      </c>
      <c r="I65" s="16"/>
      <c r="J65" s="32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  <c r="EH65" s="5"/>
      <c r="EI65" s="5"/>
      <c r="EJ65" s="5"/>
      <c r="EK65" s="5"/>
      <c r="EL65" s="5"/>
      <c r="EM65" s="5"/>
      <c r="EN65" s="5"/>
      <c r="EO65" s="5"/>
      <c r="EP65" s="5"/>
      <c r="EQ65" s="5"/>
      <c r="ER65" s="5"/>
      <c r="ES65" s="5"/>
      <c r="ET65" s="5"/>
      <c r="EU65" s="5"/>
      <c r="EV65" s="5"/>
      <c r="EW65" s="5"/>
      <c r="EX65" s="5"/>
      <c r="EY65" s="5"/>
      <c r="EZ65" s="5"/>
      <c r="FA65" s="5"/>
      <c r="FB65" s="5"/>
      <c r="FC65" s="5"/>
      <c r="FD65" s="5"/>
      <c r="FE65" s="5"/>
      <c r="FF65" s="5"/>
      <c r="FG65" s="5"/>
      <c r="FH65" s="5"/>
      <c r="FI65" s="5"/>
      <c r="FJ65" s="5"/>
      <c r="FK65" s="5"/>
      <c r="FL65" s="5"/>
      <c r="FM65" s="5"/>
      <c r="FN65" s="5"/>
      <c r="FO65" s="5"/>
      <c r="FP65" s="5"/>
      <c r="FQ65" s="5"/>
      <c r="FR65" s="5"/>
      <c r="FS65" s="5"/>
      <c r="FT65" s="5"/>
      <c r="FU65" s="5"/>
      <c r="FV65" s="5"/>
      <c r="FW65" s="5"/>
      <c r="FX65" s="5"/>
      <c r="FY65" s="5"/>
      <c r="FZ65" s="5"/>
      <c r="GA65" s="5"/>
      <c r="GB65" s="5"/>
      <c r="GC65" s="5"/>
      <c r="GD65" s="5"/>
      <c r="GE65" s="5"/>
      <c r="GF65" s="5"/>
      <c r="GG65" s="5"/>
      <c r="GH65" s="5"/>
      <c r="GI65" s="5"/>
      <c r="GJ65" s="5"/>
      <c r="GK65" s="5"/>
      <c r="GL65" s="5"/>
      <c r="GM65" s="5"/>
      <c r="GN65" s="5"/>
      <c r="GO65" s="5"/>
      <c r="GP65" s="5"/>
      <c r="GQ65" s="5"/>
      <c r="GR65" s="5"/>
      <c r="GS65" s="5"/>
      <c r="GT65" s="5"/>
      <c r="GU65" s="5"/>
      <c r="GV65" s="5"/>
      <c r="GW65" s="5"/>
      <c r="GX65" s="5"/>
      <c r="GY65" s="5"/>
      <c r="GZ65" s="5"/>
      <c r="HA65" s="5"/>
      <c r="HB65" s="5"/>
      <c r="HC65" s="5"/>
      <c r="HD65" s="5"/>
      <c r="HE65" s="5"/>
      <c r="HF65" s="5"/>
      <c r="HG65" s="5"/>
      <c r="HH65" s="5"/>
      <c r="HI65" s="5"/>
      <c r="HJ65" s="5"/>
      <c r="HK65" s="5"/>
      <c r="HL65" s="5"/>
      <c r="HM65" s="5"/>
      <c r="HN65" s="5"/>
      <c r="HO65" s="5"/>
      <c r="HP65" s="5"/>
      <c r="HQ65" s="5"/>
      <c r="HR65" s="5"/>
      <c r="HS65" s="5"/>
      <c r="HT65" s="5"/>
      <c r="HU65" s="5"/>
      <c r="HV65" s="5"/>
      <c r="HW65" s="5"/>
      <c r="HX65" s="5"/>
      <c r="HY65" s="5"/>
      <c r="HZ65" s="5"/>
      <c r="IA65" s="5"/>
      <c r="IB65" s="5"/>
      <c r="IC65" s="5"/>
      <c r="ID65" s="5"/>
      <c r="IE65" s="5"/>
      <c r="IF65" s="5"/>
      <c r="IG65" s="5"/>
      <c r="IH65" s="5"/>
      <c r="II65" s="5"/>
      <c r="IJ65" s="5"/>
      <c r="IK65" s="5"/>
      <c r="IL65" s="5"/>
      <c r="IM65" s="5"/>
      <c r="IN65" s="5"/>
      <c r="IO65" s="5"/>
      <c r="IP65" s="5"/>
      <c r="IQ65" s="5"/>
      <c r="IR65" s="5"/>
      <c r="IS65" s="5"/>
      <c r="IT65" s="5"/>
      <c r="IU65" s="5"/>
      <c r="IV65" s="5"/>
    </row>
    <row r="66" spans="1:256" ht="15.6" customHeight="1" x14ac:dyDescent="0.25">
      <c r="A66" s="134"/>
      <c r="B66" s="249" t="s">
        <v>40</v>
      </c>
      <c r="C66" s="249"/>
      <c r="D66" s="249"/>
      <c r="E66" s="249"/>
      <c r="F66" s="249"/>
      <c r="G66" s="249"/>
      <c r="H66" s="69">
        <v>15</v>
      </c>
      <c r="I66" s="16"/>
      <c r="J66" s="6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  <c r="EH66" s="5"/>
      <c r="EI66" s="5"/>
      <c r="EJ66" s="5"/>
      <c r="EK66" s="5"/>
      <c r="EL66" s="5"/>
      <c r="EM66" s="5"/>
      <c r="EN66" s="5"/>
      <c r="EO66" s="5"/>
      <c r="EP66" s="5"/>
      <c r="EQ66" s="5"/>
      <c r="ER66" s="5"/>
      <c r="ES66" s="5"/>
      <c r="ET66" s="5"/>
      <c r="EU66" s="5"/>
      <c r="EV66" s="5"/>
      <c r="EW66" s="5"/>
      <c r="EX66" s="5"/>
      <c r="EY66" s="5"/>
      <c r="EZ66" s="5"/>
      <c r="FA66" s="5"/>
      <c r="FB66" s="5"/>
      <c r="FC66" s="5"/>
      <c r="FD66" s="5"/>
      <c r="FE66" s="5"/>
      <c r="FF66" s="5"/>
      <c r="FG66" s="5"/>
      <c r="FH66" s="5"/>
      <c r="FI66" s="5"/>
      <c r="FJ66" s="5"/>
      <c r="FK66" s="5"/>
      <c r="FL66" s="5"/>
      <c r="FM66" s="5"/>
      <c r="FN66" s="5"/>
      <c r="FO66" s="5"/>
      <c r="FP66" s="5"/>
      <c r="FQ66" s="5"/>
      <c r="FR66" s="5"/>
      <c r="FS66" s="5"/>
      <c r="FT66" s="5"/>
      <c r="FU66" s="5"/>
      <c r="FV66" s="5"/>
      <c r="FW66" s="5"/>
      <c r="FX66" s="5"/>
      <c r="FY66" s="5"/>
      <c r="FZ66" s="5"/>
      <c r="GA66" s="5"/>
      <c r="GB66" s="5"/>
      <c r="GC66" s="5"/>
      <c r="GD66" s="5"/>
      <c r="GE66" s="5"/>
      <c r="GF66" s="5"/>
      <c r="GG66" s="5"/>
      <c r="GH66" s="5"/>
      <c r="GI66" s="5"/>
      <c r="GJ66" s="5"/>
      <c r="GK66" s="5"/>
      <c r="GL66" s="5"/>
      <c r="GM66" s="5"/>
      <c r="GN66" s="5"/>
      <c r="GO66" s="5"/>
      <c r="GP66" s="5"/>
      <c r="GQ66" s="5"/>
      <c r="GR66" s="5"/>
      <c r="GS66" s="5"/>
      <c r="GT66" s="5"/>
      <c r="GU66" s="5"/>
      <c r="GV66" s="5"/>
      <c r="GW66" s="5"/>
      <c r="GX66" s="5"/>
      <c r="GY66" s="5"/>
      <c r="GZ66" s="5"/>
      <c r="HA66" s="5"/>
      <c r="HB66" s="5"/>
      <c r="HC66" s="5"/>
      <c r="HD66" s="5"/>
      <c r="HE66" s="5"/>
      <c r="HF66" s="5"/>
      <c r="HG66" s="5"/>
      <c r="HH66" s="5"/>
      <c r="HI66" s="5"/>
      <c r="HJ66" s="5"/>
      <c r="HK66" s="5"/>
      <c r="HL66" s="5"/>
      <c r="HM66" s="5"/>
      <c r="HN66" s="5"/>
      <c r="HO66" s="5"/>
      <c r="HP66" s="5"/>
      <c r="HQ66" s="5"/>
      <c r="HR66" s="5"/>
      <c r="HS66" s="5"/>
      <c r="HT66" s="5"/>
      <c r="HU66" s="5"/>
      <c r="HV66" s="5"/>
      <c r="HW66" s="5"/>
      <c r="HX66" s="5"/>
      <c r="HY66" s="5"/>
      <c r="HZ66" s="5"/>
      <c r="IA66" s="5"/>
      <c r="IB66" s="5"/>
      <c r="IC66" s="5"/>
      <c r="ID66" s="5"/>
      <c r="IE66" s="5"/>
      <c r="IF66" s="5"/>
      <c r="IG66" s="5"/>
      <c r="IH66" s="5"/>
      <c r="II66" s="5"/>
      <c r="IJ66" s="5"/>
      <c r="IK66" s="5"/>
      <c r="IL66" s="5"/>
      <c r="IM66" s="5"/>
      <c r="IN66" s="5"/>
      <c r="IO66" s="5"/>
      <c r="IP66" s="5"/>
      <c r="IQ66" s="5"/>
      <c r="IR66" s="5"/>
      <c r="IS66" s="5"/>
      <c r="IT66" s="5"/>
      <c r="IU66" s="5"/>
      <c r="IV66" s="5"/>
    </row>
    <row r="67" spans="1:256" ht="15.6" customHeight="1" x14ac:dyDescent="0.25">
      <c r="A67" s="134"/>
      <c r="B67" s="260" t="s">
        <v>66</v>
      </c>
      <c r="C67" s="260"/>
      <c r="D67" s="260"/>
      <c r="E67" s="260"/>
      <c r="F67" s="260"/>
      <c r="G67" s="260"/>
      <c r="H67" s="18">
        <v>0.06</v>
      </c>
      <c r="I67" s="28"/>
      <c r="J67" s="6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  <c r="EM67" s="5"/>
      <c r="EN67" s="5"/>
      <c r="EO67" s="5"/>
      <c r="EP67" s="5"/>
      <c r="EQ67" s="5"/>
      <c r="ER67" s="5"/>
      <c r="ES67" s="5"/>
      <c r="ET67" s="5"/>
      <c r="EU67" s="5"/>
      <c r="EV67" s="5"/>
      <c r="EW67" s="5"/>
      <c r="EX67" s="5"/>
      <c r="EY67" s="5"/>
      <c r="EZ67" s="5"/>
      <c r="FA67" s="5"/>
      <c r="FB67" s="5"/>
      <c r="FC67" s="5"/>
      <c r="FD67" s="5"/>
      <c r="FE67" s="5"/>
      <c r="FF67" s="5"/>
      <c r="FG67" s="5"/>
      <c r="FH67" s="5"/>
      <c r="FI67" s="5"/>
      <c r="FJ67" s="5"/>
      <c r="FK67" s="5"/>
      <c r="FL67" s="5"/>
      <c r="FM67" s="5"/>
      <c r="FN67" s="5"/>
      <c r="FO67" s="5"/>
      <c r="FP67" s="5"/>
      <c r="FQ67" s="5"/>
      <c r="FR67" s="5"/>
      <c r="FS67" s="5"/>
      <c r="FT67" s="5"/>
      <c r="FU67" s="5"/>
      <c r="FV67" s="5"/>
      <c r="FW67" s="5"/>
      <c r="FX67" s="5"/>
      <c r="FY67" s="5"/>
      <c r="FZ67" s="5"/>
      <c r="GA67" s="5"/>
      <c r="GB67" s="5"/>
      <c r="GC67" s="5"/>
      <c r="GD67" s="5"/>
      <c r="GE67" s="5"/>
      <c r="GF67" s="5"/>
      <c r="GG67" s="5"/>
      <c r="GH67" s="5"/>
      <c r="GI67" s="5"/>
      <c r="GJ67" s="5"/>
      <c r="GK67" s="5"/>
      <c r="GL67" s="5"/>
      <c r="GM67" s="5"/>
      <c r="GN67" s="5"/>
      <c r="GO67" s="5"/>
      <c r="GP67" s="5"/>
      <c r="GQ67" s="5"/>
      <c r="GR67" s="5"/>
      <c r="GS67" s="5"/>
      <c r="GT67" s="5"/>
      <c r="GU67" s="5"/>
      <c r="GV67" s="5"/>
      <c r="GW67" s="5"/>
      <c r="GX67" s="5"/>
      <c r="GY67" s="5"/>
      <c r="GZ67" s="5"/>
      <c r="HA67" s="5"/>
      <c r="HB67" s="5"/>
      <c r="HC67" s="5"/>
      <c r="HD67" s="5"/>
      <c r="HE67" s="5"/>
      <c r="HF67" s="5"/>
      <c r="HG67" s="5"/>
      <c r="HH67" s="5"/>
      <c r="HI67" s="5"/>
      <c r="HJ67" s="5"/>
      <c r="HK67" s="5"/>
      <c r="HL67" s="5"/>
      <c r="HM67" s="5"/>
      <c r="HN67" s="5"/>
      <c r="HO67" s="5"/>
      <c r="HP67" s="5"/>
      <c r="HQ67" s="5"/>
      <c r="HR67" s="5"/>
      <c r="HS67" s="5"/>
      <c r="HT67" s="5"/>
      <c r="HU67" s="5"/>
      <c r="HV67" s="5"/>
      <c r="HW67" s="5"/>
      <c r="HX67" s="5"/>
      <c r="HY67" s="5"/>
      <c r="HZ67" s="5"/>
      <c r="IA67" s="5"/>
      <c r="IB67" s="5"/>
      <c r="IC67" s="5"/>
      <c r="ID67" s="5"/>
      <c r="IE67" s="5"/>
      <c r="IF67" s="5"/>
      <c r="IG67" s="5"/>
      <c r="IH67" s="5"/>
      <c r="II67" s="5"/>
      <c r="IJ67" s="5"/>
      <c r="IK67" s="5"/>
      <c r="IL67" s="5"/>
      <c r="IM67" s="5"/>
      <c r="IN67" s="5"/>
      <c r="IO67" s="5"/>
      <c r="IP67" s="5"/>
      <c r="IQ67" s="5"/>
      <c r="IR67" s="5"/>
      <c r="IS67" s="5"/>
      <c r="IT67" s="5"/>
      <c r="IU67" s="5"/>
      <c r="IV67" s="5"/>
    </row>
    <row r="68" spans="1:256" ht="15.75" customHeight="1" x14ac:dyDescent="0.25">
      <c r="A68" s="134" t="s">
        <v>14</v>
      </c>
      <c r="B68" s="249" t="s">
        <v>92</v>
      </c>
      <c r="C68" s="249"/>
      <c r="D68" s="249"/>
      <c r="E68" s="249"/>
      <c r="F68" s="249"/>
      <c r="G68" s="249"/>
      <c r="H68" s="249"/>
      <c r="I68" s="24">
        <f>H70*H69</f>
        <v>710.55</v>
      </c>
      <c r="J68" s="6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  <c r="EM68" s="5"/>
      <c r="EN68" s="5"/>
      <c r="EO68" s="5"/>
      <c r="EP68" s="5"/>
      <c r="EQ68" s="5"/>
      <c r="ER68" s="5"/>
      <c r="ES68" s="5"/>
      <c r="ET68" s="5"/>
      <c r="EU68" s="5"/>
      <c r="EV68" s="5"/>
      <c r="EW68" s="5"/>
      <c r="EX68" s="5"/>
      <c r="EY68" s="5"/>
      <c r="EZ68" s="5"/>
      <c r="FA68" s="5"/>
      <c r="FB68" s="5"/>
      <c r="FC68" s="5"/>
      <c r="FD68" s="5"/>
      <c r="FE68" s="5"/>
      <c r="FF68" s="5"/>
      <c r="FG68" s="5"/>
      <c r="FH68" s="5"/>
      <c r="FI68" s="5"/>
      <c r="FJ68" s="5"/>
      <c r="FK68" s="5"/>
      <c r="FL68" s="5"/>
      <c r="FM68" s="5"/>
      <c r="FN68" s="5"/>
      <c r="FO68" s="5"/>
      <c r="FP68" s="5"/>
      <c r="FQ68" s="5"/>
      <c r="FR68" s="5"/>
      <c r="FS68" s="5"/>
      <c r="FT68" s="5"/>
      <c r="FU68" s="5"/>
      <c r="FV68" s="5"/>
      <c r="FW68" s="5"/>
      <c r="FX68" s="5"/>
      <c r="FY68" s="5"/>
      <c r="FZ68" s="5"/>
      <c r="GA68" s="5"/>
      <c r="GB68" s="5"/>
      <c r="GC68" s="5"/>
      <c r="GD68" s="5"/>
      <c r="GE68" s="5"/>
      <c r="GF68" s="5"/>
      <c r="GG68" s="5"/>
      <c r="GH68" s="5"/>
      <c r="GI68" s="5"/>
      <c r="GJ68" s="5"/>
      <c r="GK68" s="5"/>
      <c r="GL68" s="5"/>
      <c r="GM68" s="5"/>
      <c r="GN68" s="5"/>
      <c r="GO68" s="5"/>
      <c r="GP68" s="5"/>
      <c r="GQ68" s="5"/>
      <c r="GR68" s="5"/>
      <c r="GS68" s="5"/>
      <c r="GT68" s="5"/>
      <c r="GU68" s="5"/>
      <c r="GV68" s="5"/>
      <c r="GW68" s="5"/>
      <c r="GX68" s="5"/>
      <c r="GY68" s="5"/>
      <c r="GZ68" s="5"/>
      <c r="HA68" s="5"/>
      <c r="HB68" s="5"/>
      <c r="HC68" s="5"/>
      <c r="HD68" s="5"/>
      <c r="HE68" s="5"/>
      <c r="HF68" s="5"/>
      <c r="HG68" s="5"/>
      <c r="HH68" s="5"/>
      <c r="HI68" s="5"/>
      <c r="HJ68" s="5"/>
      <c r="HK68" s="5"/>
      <c r="HL68" s="5"/>
      <c r="HM68" s="5"/>
      <c r="HN68" s="5"/>
      <c r="HO68" s="5"/>
      <c r="HP68" s="5"/>
      <c r="HQ68" s="5"/>
      <c r="HR68" s="5"/>
      <c r="HS68" s="5"/>
      <c r="HT68" s="5"/>
      <c r="HU68" s="5"/>
      <c r="HV68" s="5"/>
      <c r="HW68" s="5"/>
      <c r="HX68" s="5"/>
      <c r="HY68" s="5"/>
      <c r="HZ68" s="5"/>
      <c r="IA68" s="5"/>
      <c r="IB68" s="5"/>
      <c r="IC68" s="5"/>
      <c r="ID68" s="5"/>
      <c r="IE68" s="5"/>
      <c r="IF68" s="5"/>
      <c r="IG68" s="5"/>
      <c r="IH68" s="5"/>
      <c r="II68" s="5"/>
      <c r="IJ68" s="5"/>
      <c r="IK68" s="5"/>
      <c r="IL68" s="5"/>
      <c r="IM68" s="5"/>
      <c r="IN68" s="5"/>
      <c r="IO68" s="5"/>
      <c r="IP68" s="5"/>
      <c r="IQ68" s="5"/>
      <c r="IR68" s="5"/>
      <c r="IS68" s="5"/>
      <c r="IT68" s="5"/>
      <c r="IU68" s="5"/>
      <c r="IV68" s="5"/>
    </row>
    <row r="69" spans="1:256" ht="17.100000000000001" customHeight="1" x14ac:dyDescent="0.25">
      <c r="A69" s="134"/>
      <c r="B69" s="249" t="s">
        <v>158</v>
      </c>
      <c r="C69" s="249"/>
      <c r="D69" s="249"/>
      <c r="E69" s="249"/>
      <c r="F69" s="249"/>
      <c r="G69" s="249"/>
      <c r="H69" s="20">
        <v>47.37</v>
      </c>
      <c r="I69" s="16"/>
      <c r="J69" s="6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  <c r="EH69" s="5"/>
      <c r="EI69" s="5"/>
      <c r="EJ69" s="5"/>
      <c r="EK69" s="5"/>
      <c r="EL69" s="5"/>
      <c r="EM69" s="5"/>
      <c r="EN69" s="5"/>
      <c r="EO69" s="5"/>
      <c r="EP69" s="5"/>
      <c r="EQ69" s="5"/>
      <c r="ER69" s="5"/>
      <c r="ES69" s="5"/>
      <c r="ET69" s="5"/>
      <c r="EU69" s="5"/>
      <c r="EV69" s="5"/>
      <c r="EW69" s="5"/>
      <c r="EX69" s="5"/>
      <c r="EY69" s="5"/>
      <c r="EZ69" s="5"/>
      <c r="FA69" s="5"/>
      <c r="FB69" s="5"/>
      <c r="FC69" s="5"/>
      <c r="FD69" s="5"/>
      <c r="FE69" s="5"/>
      <c r="FF69" s="5"/>
      <c r="FG69" s="5"/>
      <c r="FH69" s="5"/>
      <c r="FI69" s="5"/>
      <c r="FJ69" s="5"/>
      <c r="FK69" s="5"/>
      <c r="FL69" s="5"/>
      <c r="FM69" s="5"/>
      <c r="FN69" s="5"/>
      <c r="FO69" s="5"/>
      <c r="FP69" s="5"/>
      <c r="FQ69" s="5"/>
      <c r="FR69" s="5"/>
      <c r="FS69" s="5"/>
      <c r="FT69" s="5"/>
      <c r="FU69" s="5"/>
      <c r="FV69" s="5"/>
      <c r="FW69" s="5"/>
      <c r="FX69" s="5"/>
      <c r="FY69" s="5"/>
      <c r="FZ69" s="5"/>
      <c r="GA69" s="5"/>
      <c r="GB69" s="5"/>
      <c r="GC69" s="5"/>
      <c r="GD69" s="5"/>
      <c r="GE69" s="5"/>
      <c r="GF69" s="5"/>
      <c r="GG69" s="5"/>
      <c r="GH69" s="5"/>
      <c r="GI69" s="5"/>
      <c r="GJ69" s="5"/>
      <c r="GK69" s="5"/>
      <c r="GL69" s="5"/>
      <c r="GM69" s="5"/>
      <c r="GN69" s="5"/>
      <c r="GO69" s="5"/>
      <c r="GP69" s="5"/>
      <c r="GQ69" s="5"/>
      <c r="GR69" s="5"/>
      <c r="GS69" s="5"/>
      <c r="GT69" s="5"/>
      <c r="GU69" s="5"/>
      <c r="GV69" s="5"/>
      <c r="GW69" s="5"/>
      <c r="GX69" s="5"/>
      <c r="GY69" s="5"/>
      <c r="GZ69" s="5"/>
      <c r="HA69" s="5"/>
      <c r="HB69" s="5"/>
      <c r="HC69" s="5"/>
      <c r="HD69" s="5"/>
      <c r="HE69" s="5"/>
      <c r="HF69" s="5"/>
      <c r="HG69" s="5"/>
      <c r="HH69" s="5"/>
      <c r="HI69" s="5"/>
      <c r="HJ69" s="5"/>
      <c r="HK69" s="5"/>
      <c r="HL69" s="5"/>
      <c r="HM69" s="5"/>
      <c r="HN69" s="5"/>
      <c r="HO69" s="5"/>
      <c r="HP69" s="5"/>
      <c r="HQ69" s="5"/>
      <c r="HR69" s="5"/>
      <c r="HS69" s="5"/>
      <c r="HT69" s="5"/>
      <c r="HU69" s="5"/>
      <c r="HV69" s="5"/>
      <c r="HW69" s="5"/>
      <c r="HX69" s="5"/>
      <c r="HY69" s="5"/>
      <c r="HZ69" s="5"/>
      <c r="IA69" s="5"/>
      <c r="IB69" s="5"/>
      <c r="IC69" s="5"/>
      <c r="ID69" s="5"/>
      <c r="IE69" s="5"/>
      <c r="IF69" s="5"/>
      <c r="IG69" s="5"/>
      <c r="IH69" s="5"/>
      <c r="II69" s="5"/>
      <c r="IJ69" s="5"/>
      <c r="IK69" s="5"/>
      <c r="IL69" s="5"/>
      <c r="IM69" s="5"/>
      <c r="IN69" s="5"/>
      <c r="IO69" s="5"/>
      <c r="IP69" s="5"/>
      <c r="IQ69" s="5"/>
      <c r="IR69" s="5"/>
      <c r="IS69" s="5"/>
      <c r="IT69" s="5"/>
      <c r="IU69" s="5"/>
      <c r="IV69" s="5"/>
    </row>
    <row r="70" spans="1:256" ht="15.75" customHeight="1" x14ac:dyDescent="0.25">
      <c r="A70" s="17"/>
      <c r="B70" s="249" t="s">
        <v>41</v>
      </c>
      <c r="C70" s="249"/>
      <c r="D70" s="249"/>
      <c r="E70" s="249"/>
      <c r="F70" s="249"/>
      <c r="G70" s="249"/>
      <c r="H70" s="69">
        <v>15</v>
      </c>
      <c r="I70" s="16"/>
      <c r="J70" s="6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  <c r="EM70" s="5"/>
      <c r="EN70" s="5"/>
      <c r="EO70" s="5"/>
      <c r="EP70" s="5"/>
      <c r="EQ70" s="5"/>
      <c r="ER70" s="5"/>
      <c r="ES70" s="5"/>
      <c r="ET70" s="5"/>
      <c r="EU70" s="5"/>
      <c r="EV70" s="5"/>
      <c r="EW70" s="5"/>
      <c r="EX70" s="5"/>
      <c r="EY70" s="5"/>
      <c r="EZ70" s="5"/>
      <c r="FA70" s="5"/>
      <c r="FB70" s="5"/>
      <c r="FC70" s="5"/>
      <c r="FD70" s="5"/>
      <c r="FE70" s="5"/>
      <c r="FF70" s="5"/>
      <c r="FG70" s="5"/>
      <c r="FH70" s="5"/>
      <c r="FI70" s="5"/>
      <c r="FJ70" s="5"/>
      <c r="FK70" s="5"/>
      <c r="FL70" s="5"/>
      <c r="FM70" s="5"/>
      <c r="FN70" s="5"/>
      <c r="FO70" s="5"/>
      <c r="FP70" s="5"/>
      <c r="FQ70" s="5"/>
      <c r="FR70" s="5"/>
      <c r="FS70" s="5"/>
      <c r="FT70" s="5"/>
      <c r="FU70" s="5"/>
      <c r="FV70" s="5"/>
      <c r="FW70" s="5"/>
      <c r="FX70" s="5"/>
      <c r="FY70" s="5"/>
      <c r="FZ70" s="5"/>
      <c r="GA70" s="5"/>
      <c r="GB70" s="5"/>
      <c r="GC70" s="5"/>
      <c r="GD70" s="5"/>
      <c r="GE70" s="5"/>
      <c r="GF70" s="5"/>
      <c r="GG70" s="5"/>
      <c r="GH70" s="5"/>
      <c r="GI70" s="5"/>
      <c r="GJ70" s="5"/>
      <c r="GK70" s="5"/>
      <c r="GL70" s="5"/>
      <c r="GM70" s="5"/>
      <c r="GN70" s="5"/>
      <c r="GO70" s="5"/>
      <c r="GP70" s="5"/>
      <c r="GQ70" s="5"/>
      <c r="GR70" s="5"/>
      <c r="GS70" s="5"/>
      <c r="GT70" s="5"/>
      <c r="GU70" s="5"/>
      <c r="GV70" s="5"/>
      <c r="GW70" s="5"/>
      <c r="GX70" s="5"/>
      <c r="GY70" s="5"/>
      <c r="GZ70" s="5"/>
      <c r="HA70" s="5"/>
      <c r="HB70" s="5"/>
      <c r="HC70" s="5"/>
      <c r="HD70" s="5"/>
      <c r="HE70" s="5"/>
      <c r="HF70" s="5"/>
      <c r="HG70" s="5"/>
      <c r="HH70" s="5"/>
      <c r="HI70" s="5"/>
      <c r="HJ70" s="5"/>
      <c r="HK70" s="5"/>
      <c r="HL70" s="5"/>
      <c r="HM70" s="5"/>
      <c r="HN70" s="5"/>
      <c r="HO70" s="5"/>
      <c r="HP70" s="5"/>
      <c r="HQ70" s="5"/>
      <c r="HR70" s="5"/>
      <c r="HS70" s="5"/>
      <c r="HT70" s="5"/>
      <c r="HU70" s="5"/>
      <c r="HV70" s="5"/>
      <c r="HW70" s="5"/>
      <c r="HX70" s="5"/>
      <c r="HY70" s="5"/>
      <c r="HZ70" s="5"/>
      <c r="IA70" s="5"/>
      <c r="IB70" s="5"/>
      <c r="IC70" s="5"/>
      <c r="ID70" s="5"/>
      <c r="IE70" s="5"/>
      <c r="IF70" s="5"/>
      <c r="IG70" s="5"/>
      <c r="IH70" s="5"/>
      <c r="II70" s="5"/>
      <c r="IJ70" s="5"/>
      <c r="IK70" s="5"/>
      <c r="IL70" s="5"/>
      <c r="IM70" s="5"/>
      <c r="IN70" s="5"/>
      <c r="IO70" s="5"/>
      <c r="IP70" s="5"/>
      <c r="IQ70" s="5"/>
      <c r="IR70" s="5"/>
      <c r="IS70" s="5"/>
      <c r="IT70" s="5"/>
      <c r="IU70" s="5"/>
      <c r="IV70" s="5"/>
    </row>
    <row r="71" spans="1:256" ht="32.25" customHeight="1" x14ac:dyDescent="0.25">
      <c r="A71" s="17"/>
      <c r="B71" s="249" t="s">
        <v>159</v>
      </c>
      <c r="C71" s="249"/>
      <c r="D71" s="249"/>
      <c r="E71" s="249"/>
      <c r="F71" s="249"/>
      <c r="G71" s="249"/>
      <c r="H71" s="70">
        <v>0.02</v>
      </c>
      <c r="I71" s="27">
        <f>H71*I68</f>
        <v>14.210999999999999</v>
      </c>
      <c r="J71" s="6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X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 s="5"/>
      <c r="HK71" s="5"/>
      <c r="HL71" s="5"/>
      <c r="HM71" s="5"/>
      <c r="HN71" s="5"/>
      <c r="HO71" s="5"/>
      <c r="HP71" s="5"/>
      <c r="HQ71" s="5"/>
      <c r="HR71" s="5"/>
      <c r="HS71" s="5"/>
      <c r="HT71" s="5"/>
      <c r="HU71" s="5"/>
      <c r="HV71" s="5"/>
      <c r="HW71" s="5"/>
      <c r="HX71" s="5"/>
      <c r="HY71" s="5"/>
      <c r="HZ71" s="5"/>
      <c r="IA71" s="5"/>
      <c r="IB71" s="5"/>
      <c r="IC71" s="5"/>
      <c r="ID71" s="5"/>
      <c r="IE71" s="5"/>
      <c r="IF71" s="5"/>
      <c r="IG71" s="5"/>
      <c r="IH71" s="5"/>
      <c r="II71" s="5"/>
      <c r="IJ71" s="5"/>
      <c r="IK71" s="5"/>
      <c r="IL71" s="5"/>
      <c r="IM71" s="5"/>
      <c r="IN71" s="5"/>
      <c r="IO71" s="5"/>
      <c r="IP71" s="5"/>
      <c r="IQ71" s="5"/>
      <c r="IR71" s="5"/>
      <c r="IS71" s="5"/>
      <c r="IT71" s="5"/>
      <c r="IU71" s="5"/>
      <c r="IV71" s="5"/>
    </row>
    <row r="72" spans="1:256" ht="15.75" customHeight="1" x14ac:dyDescent="0.25">
      <c r="A72" s="71" t="s">
        <v>26</v>
      </c>
      <c r="B72" s="249" t="s">
        <v>160</v>
      </c>
      <c r="C72" s="249"/>
      <c r="D72" s="249"/>
      <c r="E72" s="249"/>
      <c r="F72" s="249"/>
      <c r="G72" s="249"/>
      <c r="H72" s="70"/>
      <c r="I72" s="16">
        <v>164.05</v>
      </c>
      <c r="J72" s="6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  <c r="EM72" s="5"/>
      <c r="EN72" s="5"/>
      <c r="EO72" s="5"/>
      <c r="EP72" s="5"/>
      <c r="EQ72" s="5"/>
      <c r="ER72" s="5"/>
      <c r="ES72" s="5"/>
      <c r="ET72" s="5"/>
      <c r="EU72" s="5"/>
      <c r="EV72" s="5"/>
      <c r="EW72" s="5"/>
      <c r="EX72" s="5"/>
      <c r="EY72" s="5"/>
      <c r="EZ72" s="5"/>
      <c r="FA72" s="5"/>
      <c r="FB72" s="5"/>
      <c r="FC72" s="5"/>
      <c r="FD72" s="5"/>
      <c r="FE72" s="5"/>
      <c r="FF72" s="5"/>
      <c r="FG72" s="5"/>
      <c r="FH72" s="5"/>
      <c r="FI72" s="5"/>
      <c r="FJ72" s="5"/>
      <c r="FK72" s="5"/>
      <c r="FL72" s="5"/>
      <c r="FM72" s="5"/>
      <c r="FN72" s="5"/>
      <c r="FO72" s="5"/>
      <c r="FP72" s="5"/>
      <c r="FQ72" s="5"/>
      <c r="FR72" s="5"/>
      <c r="FS72" s="5"/>
      <c r="FT72" s="5"/>
      <c r="FU72" s="5"/>
      <c r="FV72" s="5"/>
      <c r="FW72" s="5"/>
      <c r="FX72" s="5"/>
      <c r="FY72" s="5"/>
      <c r="FZ72" s="5"/>
      <c r="GA72" s="5"/>
      <c r="GB72" s="5"/>
      <c r="GC72" s="5"/>
      <c r="GD72" s="5"/>
      <c r="GE72" s="5"/>
      <c r="GF72" s="5"/>
      <c r="GG72" s="5"/>
      <c r="GH72" s="5"/>
      <c r="GI72" s="5"/>
      <c r="GJ72" s="5"/>
      <c r="GK72" s="5"/>
      <c r="GL72" s="5"/>
      <c r="GM72" s="5"/>
      <c r="GN72" s="5"/>
      <c r="GO72" s="5"/>
      <c r="GP72" s="5"/>
      <c r="GQ72" s="5"/>
      <c r="GR72" s="5"/>
      <c r="GS72" s="5"/>
      <c r="GT72" s="5"/>
      <c r="GU72" s="5"/>
      <c r="GV72" s="5"/>
      <c r="GW72" s="5"/>
      <c r="GX72" s="5"/>
      <c r="GY72" s="5"/>
      <c r="GZ72" s="5"/>
      <c r="HA72" s="5"/>
      <c r="HB72" s="5"/>
      <c r="HC72" s="5"/>
      <c r="HD72" s="5"/>
      <c r="HE72" s="5"/>
      <c r="HF72" s="5"/>
      <c r="HG72" s="5"/>
      <c r="HH72" s="5"/>
      <c r="HI72" s="5"/>
      <c r="HJ72" s="5"/>
      <c r="HK72" s="5"/>
      <c r="HL72" s="5"/>
      <c r="HM72" s="5"/>
      <c r="HN72" s="5"/>
      <c r="HO72" s="5"/>
      <c r="HP72" s="5"/>
      <c r="HQ72" s="5"/>
      <c r="HR72" s="5"/>
      <c r="HS72" s="5"/>
      <c r="HT72" s="5"/>
      <c r="HU72" s="5"/>
      <c r="HV72" s="5"/>
      <c r="HW72" s="5"/>
      <c r="HX72" s="5"/>
      <c r="HY72" s="5"/>
      <c r="HZ72" s="5"/>
      <c r="IA72" s="5"/>
      <c r="IB72" s="5"/>
      <c r="IC72" s="5"/>
      <c r="ID72" s="5"/>
      <c r="IE72" s="5"/>
      <c r="IF72" s="5"/>
      <c r="IG72" s="5"/>
      <c r="IH72" s="5"/>
      <c r="II72" s="5"/>
      <c r="IJ72" s="5"/>
      <c r="IK72" s="5"/>
      <c r="IL72" s="5"/>
      <c r="IM72" s="5"/>
      <c r="IN72" s="5"/>
      <c r="IO72" s="5"/>
      <c r="IP72" s="5"/>
      <c r="IQ72" s="5"/>
      <c r="IR72" s="5"/>
      <c r="IS72" s="5"/>
      <c r="IT72" s="5"/>
      <c r="IU72" s="5"/>
      <c r="IV72" s="5"/>
    </row>
    <row r="73" spans="1:256" ht="15.75" customHeight="1" x14ac:dyDescent="0.25">
      <c r="A73" s="71" t="s">
        <v>29</v>
      </c>
      <c r="B73" s="249" t="s">
        <v>161</v>
      </c>
      <c r="C73" s="249"/>
      <c r="D73" s="249"/>
      <c r="E73" s="249"/>
      <c r="F73" s="249"/>
      <c r="G73" s="249"/>
      <c r="H73" s="70"/>
      <c r="I73" s="16">
        <v>10.83</v>
      </c>
      <c r="J73" s="6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  <c r="EN73" s="5"/>
      <c r="EO73" s="5"/>
      <c r="EP73" s="5"/>
      <c r="EQ73" s="5"/>
      <c r="ER73" s="5"/>
      <c r="ES73" s="5"/>
      <c r="ET73" s="5"/>
      <c r="EU73" s="5"/>
      <c r="EV73" s="5"/>
      <c r="EW73" s="5"/>
      <c r="EX73" s="5"/>
      <c r="EY73" s="5"/>
      <c r="EZ73" s="5"/>
      <c r="FA73" s="5"/>
      <c r="FB73" s="5"/>
      <c r="FC73" s="5"/>
      <c r="FD73" s="5"/>
      <c r="FE73" s="5"/>
      <c r="FF73" s="5"/>
      <c r="FG73" s="5"/>
      <c r="FH73" s="5"/>
      <c r="FI73" s="5"/>
      <c r="FJ73" s="5"/>
      <c r="FK73" s="5"/>
      <c r="FL73" s="5"/>
      <c r="FM73" s="5"/>
      <c r="FN73" s="5"/>
      <c r="FO73" s="5"/>
      <c r="FP73" s="5"/>
      <c r="FQ73" s="5"/>
      <c r="FR73" s="5"/>
      <c r="FS73" s="5"/>
      <c r="FT73" s="5"/>
      <c r="FU73" s="5"/>
      <c r="FV73" s="5"/>
      <c r="FW73" s="5"/>
      <c r="FX73" s="5"/>
      <c r="FY73" s="5"/>
      <c r="FZ73" s="5"/>
      <c r="GA73" s="5"/>
      <c r="GB73" s="5"/>
      <c r="GC73" s="5"/>
      <c r="GD73" s="5"/>
      <c r="GE73" s="5"/>
      <c r="GF73" s="5"/>
      <c r="GG73" s="5"/>
      <c r="GH73" s="5"/>
      <c r="GI73" s="5"/>
      <c r="GJ73" s="5"/>
      <c r="GK73" s="5"/>
      <c r="GL73" s="5"/>
      <c r="GM73" s="5"/>
      <c r="GN73" s="5"/>
      <c r="GO73" s="5"/>
      <c r="GP73" s="5"/>
      <c r="GQ73" s="5"/>
      <c r="GR73" s="5"/>
      <c r="GS73" s="5"/>
      <c r="GT73" s="5"/>
      <c r="GU73" s="5"/>
      <c r="GV73" s="5"/>
      <c r="GW73" s="5"/>
      <c r="GX73" s="5"/>
      <c r="GY73" s="5"/>
      <c r="GZ73" s="5"/>
      <c r="HA73" s="5"/>
      <c r="HB73" s="5"/>
      <c r="HC73" s="5"/>
      <c r="HD73" s="5"/>
      <c r="HE73" s="5"/>
      <c r="HF73" s="5"/>
      <c r="HG73" s="5"/>
      <c r="HH73" s="5"/>
      <c r="HI73" s="5"/>
      <c r="HJ73" s="5"/>
      <c r="HK73" s="5"/>
      <c r="HL73" s="5"/>
      <c r="HM73" s="5"/>
      <c r="HN73" s="5"/>
      <c r="HO73" s="5"/>
      <c r="HP73" s="5"/>
      <c r="HQ73" s="5"/>
      <c r="HR73" s="5"/>
      <c r="HS73" s="5"/>
      <c r="HT73" s="5"/>
      <c r="HU73" s="5"/>
      <c r="HV73" s="5"/>
      <c r="HW73" s="5"/>
      <c r="HX73" s="5"/>
      <c r="HY73" s="5"/>
      <c r="HZ73" s="5"/>
      <c r="IA73" s="5"/>
      <c r="IB73" s="5"/>
      <c r="IC73" s="5"/>
      <c r="ID73" s="5"/>
      <c r="IE73" s="5"/>
      <c r="IF73" s="5"/>
      <c r="IG73" s="5"/>
      <c r="IH73" s="5"/>
      <c r="II73" s="5"/>
      <c r="IJ73" s="5"/>
      <c r="IK73" s="5"/>
      <c r="IL73" s="5"/>
      <c r="IM73" s="5"/>
      <c r="IN73" s="5"/>
      <c r="IO73" s="5"/>
      <c r="IP73" s="5"/>
      <c r="IQ73" s="5"/>
      <c r="IR73" s="5"/>
      <c r="IS73" s="5"/>
      <c r="IT73" s="5"/>
      <c r="IU73" s="5"/>
      <c r="IV73" s="5"/>
    </row>
    <row r="74" spans="1:256" x14ac:dyDescent="0.25">
      <c r="A74" s="140" t="s">
        <v>8</v>
      </c>
      <c r="B74" s="249" t="s">
        <v>162</v>
      </c>
      <c r="C74" s="249"/>
      <c r="D74" s="249"/>
      <c r="E74" s="249"/>
      <c r="F74" s="249"/>
      <c r="G74" s="249"/>
      <c r="H74" s="70"/>
      <c r="I74" s="16">
        <v>18.170000000000002</v>
      </c>
      <c r="J74" s="6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  <c r="EM74" s="5"/>
      <c r="EN74" s="5"/>
      <c r="EO74" s="5"/>
      <c r="EP74" s="5"/>
      <c r="EQ74" s="5"/>
      <c r="ER74" s="5"/>
      <c r="ES74" s="5"/>
      <c r="ET74" s="5"/>
      <c r="EU74" s="5"/>
      <c r="EV74" s="5"/>
      <c r="EW74" s="5"/>
      <c r="EX74" s="5"/>
      <c r="EY74" s="5"/>
      <c r="EZ74" s="5"/>
      <c r="FA74" s="5"/>
      <c r="FB74" s="5"/>
      <c r="FC74" s="5"/>
      <c r="FD74" s="5"/>
      <c r="FE74" s="5"/>
      <c r="FF74" s="5"/>
      <c r="FG74" s="5"/>
      <c r="FH74" s="5"/>
      <c r="FI74" s="5"/>
      <c r="FJ74" s="5"/>
      <c r="FK74" s="5"/>
      <c r="FL74" s="5"/>
      <c r="FM74" s="5"/>
      <c r="FN74" s="5"/>
      <c r="FO74" s="5"/>
      <c r="FP74" s="5"/>
      <c r="FQ74" s="5"/>
      <c r="FR74" s="5"/>
      <c r="FS74" s="5"/>
      <c r="FT74" s="5"/>
      <c r="FU74" s="5"/>
      <c r="FV74" s="5"/>
      <c r="FW74" s="5"/>
      <c r="FX74" s="5"/>
      <c r="FY74" s="5"/>
      <c r="FZ74" s="5"/>
      <c r="GA74" s="5"/>
      <c r="GB74" s="5"/>
      <c r="GC74" s="5"/>
      <c r="GD74" s="5"/>
      <c r="GE74" s="5"/>
      <c r="GF74" s="5"/>
      <c r="GG74" s="5"/>
      <c r="GH74" s="5"/>
      <c r="GI74" s="5"/>
      <c r="GJ74" s="5"/>
      <c r="GK74" s="5"/>
      <c r="GL74" s="5"/>
      <c r="GM74" s="5"/>
      <c r="GN74" s="5"/>
      <c r="GO74" s="5"/>
      <c r="GP74" s="5"/>
      <c r="GQ74" s="5"/>
      <c r="GR74" s="5"/>
      <c r="GS74" s="5"/>
      <c r="GT74" s="5"/>
      <c r="GU74" s="5"/>
      <c r="GV74" s="5"/>
      <c r="GW74" s="5"/>
      <c r="GX74" s="5"/>
      <c r="GY74" s="5"/>
      <c r="GZ74" s="5"/>
      <c r="HA74" s="5"/>
      <c r="HB74" s="5"/>
      <c r="HC74" s="5"/>
      <c r="HD74" s="5"/>
      <c r="HE74" s="5"/>
      <c r="HF74" s="5"/>
      <c r="HG74" s="5"/>
      <c r="HH74" s="5"/>
      <c r="HI74" s="5"/>
      <c r="HJ74" s="5"/>
      <c r="HK74" s="5"/>
      <c r="HL74" s="5"/>
      <c r="HM74" s="5"/>
      <c r="HN74" s="5"/>
      <c r="HO74" s="5"/>
      <c r="HP74" s="5"/>
      <c r="HQ74" s="5"/>
      <c r="HR74" s="5"/>
      <c r="HS74" s="5"/>
      <c r="HT74" s="5"/>
      <c r="HU74" s="5"/>
      <c r="HV74" s="5"/>
      <c r="HW74" s="5"/>
      <c r="HX74" s="5"/>
      <c r="HY74" s="5"/>
      <c r="HZ74" s="5"/>
      <c r="IA74" s="5"/>
      <c r="IB74" s="5"/>
      <c r="IC74" s="5"/>
      <c r="ID74" s="5"/>
      <c r="IE74" s="5"/>
      <c r="IF74" s="5"/>
      <c r="IG74" s="5"/>
      <c r="IH74" s="5"/>
      <c r="II74" s="5"/>
      <c r="IJ74" s="5"/>
      <c r="IK74" s="5"/>
      <c r="IL74" s="5"/>
      <c r="IM74" s="5"/>
      <c r="IN74" s="5"/>
      <c r="IO74" s="5"/>
      <c r="IP74" s="5"/>
      <c r="IQ74" s="5"/>
      <c r="IR74" s="5"/>
      <c r="IS74" s="5"/>
      <c r="IT74" s="5"/>
      <c r="IU74" s="5"/>
      <c r="IV74" s="5"/>
    </row>
    <row r="75" spans="1:256" ht="15.75" customHeight="1" x14ac:dyDescent="0.25">
      <c r="A75" s="7"/>
      <c r="B75" s="238" t="s">
        <v>1</v>
      </c>
      <c r="C75" s="238"/>
      <c r="D75" s="238"/>
      <c r="E75" s="238"/>
      <c r="F75" s="238"/>
      <c r="G75" s="238"/>
      <c r="H75" s="238"/>
      <c r="I75" s="4">
        <f>(I63+I68+I72+I73+I74)-I71</f>
        <v>890.98440000000005</v>
      </c>
      <c r="J75" s="32"/>
      <c r="K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  <c r="EM75" s="5"/>
      <c r="EN75" s="5"/>
      <c r="EO75" s="5"/>
      <c r="EP75" s="5"/>
      <c r="EQ75" s="5"/>
      <c r="ER75" s="5"/>
      <c r="ES75" s="5"/>
      <c r="ET75" s="5"/>
      <c r="EU75" s="5"/>
      <c r="EV75" s="5"/>
      <c r="EW75" s="5"/>
      <c r="EX75" s="5"/>
      <c r="EY75" s="5"/>
      <c r="EZ75" s="5"/>
      <c r="FA75" s="5"/>
      <c r="FB75" s="5"/>
      <c r="FC75" s="5"/>
      <c r="FD75" s="5"/>
      <c r="FE75" s="5"/>
      <c r="FF75" s="5"/>
      <c r="FG75" s="5"/>
      <c r="FH75" s="5"/>
      <c r="FI75" s="5"/>
      <c r="FJ75" s="5"/>
      <c r="FK75" s="5"/>
      <c r="FL75" s="5"/>
      <c r="FM75" s="5"/>
      <c r="FN75" s="5"/>
      <c r="FO75" s="5"/>
      <c r="FP75" s="5"/>
      <c r="FQ75" s="5"/>
      <c r="FR75" s="5"/>
      <c r="FS75" s="5"/>
      <c r="FT75" s="5"/>
      <c r="FU75" s="5"/>
      <c r="FV75" s="5"/>
      <c r="FW75" s="5"/>
      <c r="FX75" s="5"/>
      <c r="FY75" s="5"/>
      <c r="FZ75" s="5"/>
      <c r="GA75" s="5"/>
      <c r="GB75" s="5"/>
      <c r="GC75" s="5"/>
      <c r="GD75" s="5"/>
      <c r="GE75" s="5"/>
      <c r="GF75" s="5"/>
      <c r="GG75" s="5"/>
      <c r="GH75" s="5"/>
      <c r="GI75" s="5"/>
      <c r="GJ75" s="5"/>
      <c r="GK75" s="5"/>
      <c r="GL75" s="5"/>
      <c r="GM75" s="5"/>
      <c r="GN75" s="5"/>
      <c r="GO75" s="5"/>
      <c r="GP75" s="5"/>
      <c r="GQ75" s="5"/>
      <c r="GR75" s="5"/>
      <c r="GS75" s="5"/>
      <c r="GT75" s="5"/>
      <c r="GU75" s="5"/>
      <c r="GV75" s="5"/>
      <c r="GW75" s="5"/>
      <c r="GX75" s="5"/>
      <c r="GY75" s="5"/>
      <c r="GZ75" s="5"/>
      <c r="HA75" s="5"/>
      <c r="HB75" s="5"/>
      <c r="HC75" s="5"/>
      <c r="HD75" s="5"/>
      <c r="HE75" s="5"/>
      <c r="HF75" s="5"/>
      <c r="HG75" s="5"/>
      <c r="HH75" s="5"/>
      <c r="HI75" s="5"/>
      <c r="HJ75" s="5"/>
      <c r="HK75" s="5"/>
      <c r="HL75" s="5"/>
      <c r="HM75" s="5"/>
      <c r="HN75" s="5"/>
      <c r="HO75" s="5"/>
      <c r="HP75" s="5"/>
      <c r="HQ75" s="5"/>
      <c r="HR75" s="5"/>
      <c r="HS75" s="5"/>
      <c r="HT75" s="5"/>
      <c r="HU75" s="5"/>
      <c r="HV75" s="5"/>
      <c r="HW75" s="5"/>
      <c r="HX75" s="5"/>
      <c r="HY75" s="5"/>
      <c r="HZ75" s="5"/>
      <c r="IA75" s="5"/>
      <c r="IB75" s="5"/>
      <c r="IC75" s="5"/>
      <c r="ID75" s="5"/>
      <c r="IE75" s="5"/>
      <c r="IF75" s="5"/>
      <c r="IG75" s="5"/>
      <c r="IH75" s="5"/>
      <c r="II75" s="5"/>
      <c r="IJ75" s="5"/>
      <c r="IK75" s="5"/>
      <c r="IL75" s="5"/>
      <c r="IM75" s="5"/>
      <c r="IN75" s="5"/>
      <c r="IO75" s="5"/>
      <c r="IP75" s="5"/>
      <c r="IQ75" s="5"/>
      <c r="IR75" s="5"/>
      <c r="IS75" s="5"/>
      <c r="IT75" s="5"/>
      <c r="IU75" s="5"/>
      <c r="IV75" s="5"/>
    </row>
    <row r="76" spans="1:256" ht="27.95" customHeight="1" x14ac:dyDescent="0.25">
      <c r="A76" s="268" t="s">
        <v>141</v>
      </c>
      <c r="B76" s="268"/>
      <c r="C76" s="268"/>
      <c r="D76" s="268"/>
      <c r="E76" s="268"/>
      <c r="F76" s="268"/>
      <c r="G76" s="268"/>
      <c r="H76" s="268"/>
      <c r="I76" s="268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  <c r="EM76" s="5"/>
      <c r="EN76" s="5"/>
      <c r="EO76" s="5"/>
      <c r="EP76" s="5"/>
      <c r="EQ76" s="5"/>
      <c r="ER76" s="5"/>
      <c r="ES76" s="5"/>
      <c r="ET76" s="5"/>
      <c r="EU76" s="5"/>
      <c r="EV76" s="5"/>
      <c r="EW76" s="5"/>
      <c r="EX76" s="5"/>
      <c r="EY76" s="5"/>
      <c r="EZ76" s="5"/>
      <c r="FA76" s="5"/>
      <c r="FB76" s="5"/>
      <c r="FC76" s="5"/>
      <c r="FD76" s="5"/>
      <c r="FE76" s="5"/>
      <c r="FF76" s="5"/>
      <c r="FG76" s="5"/>
      <c r="FH76" s="5"/>
      <c r="FI76" s="5"/>
      <c r="FJ76" s="5"/>
      <c r="FK76" s="5"/>
      <c r="FL76" s="5"/>
      <c r="FM76" s="5"/>
      <c r="FN76" s="5"/>
      <c r="FO76" s="5"/>
      <c r="FP76" s="5"/>
      <c r="FQ76" s="5"/>
      <c r="FR76" s="5"/>
      <c r="FS76" s="5"/>
      <c r="FT76" s="5"/>
      <c r="FU76" s="5"/>
      <c r="FV76" s="5"/>
      <c r="FW76" s="5"/>
      <c r="FX76" s="5"/>
      <c r="FY76" s="5"/>
      <c r="FZ76" s="5"/>
      <c r="GA76" s="5"/>
      <c r="GB76" s="5"/>
      <c r="GC76" s="5"/>
      <c r="GD76" s="5"/>
      <c r="GE76" s="5"/>
      <c r="GF76" s="5"/>
      <c r="GG76" s="5"/>
      <c r="GH76" s="5"/>
      <c r="GI76" s="5"/>
      <c r="GJ76" s="5"/>
      <c r="GK76" s="5"/>
      <c r="GL76" s="5"/>
      <c r="GM76" s="5"/>
      <c r="GN76" s="5"/>
      <c r="GO76" s="5"/>
      <c r="GP76" s="5"/>
      <c r="GQ76" s="5"/>
      <c r="GR76" s="5"/>
      <c r="GS76" s="5"/>
      <c r="GT76" s="5"/>
      <c r="GU76" s="5"/>
      <c r="GV76" s="5"/>
      <c r="GW76" s="5"/>
      <c r="GX76" s="5"/>
      <c r="GY76" s="5"/>
      <c r="GZ76" s="5"/>
      <c r="HA76" s="5"/>
      <c r="HB76" s="5"/>
      <c r="HC76" s="5"/>
      <c r="HD76" s="5"/>
      <c r="HE76" s="5"/>
      <c r="HF76" s="5"/>
      <c r="HG76" s="5"/>
      <c r="HH76" s="5"/>
      <c r="HI76" s="5"/>
      <c r="HJ76" s="5"/>
      <c r="HK76" s="5"/>
      <c r="HL76" s="5"/>
      <c r="HM76" s="5"/>
      <c r="HN76" s="5"/>
      <c r="HO76" s="5"/>
      <c r="HP76" s="5"/>
      <c r="HQ76" s="5"/>
      <c r="HR76" s="5"/>
      <c r="HS76" s="5"/>
      <c r="HT76" s="5"/>
      <c r="HU76" s="5"/>
      <c r="HV76" s="5"/>
      <c r="HW76" s="5"/>
      <c r="HX76" s="5"/>
      <c r="HY76" s="5"/>
      <c r="HZ76" s="5"/>
      <c r="IA76" s="5"/>
      <c r="IB76" s="5"/>
      <c r="IC76" s="5"/>
      <c r="ID76" s="5"/>
      <c r="IE76" s="5"/>
      <c r="IF76" s="5"/>
      <c r="IG76" s="5"/>
      <c r="IH76" s="5"/>
      <c r="II76" s="5"/>
      <c r="IJ76" s="5"/>
      <c r="IK76" s="5"/>
      <c r="IL76" s="5"/>
      <c r="IM76" s="5"/>
      <c r="IN76" s="5"/>
      <c r="IO76" s="5"/>
      <c r="IP76" s="5"/>
      <c r="IQ76" s="5"/>
      <c r="IR76" s="5"/>
      <c r="IS76" s="5"/>
      <c r="IT76" s="5"/>
      <c r="IU76" s="5"/>
      <c r="IV76" s="5"/>
    </row>
    <row r="77" spans="1:256" ht="15" customHeight="1" x14ac:dyDescent="0.25">
      <c r="A77" s="157"/>
      <c r="B77" s="157"/>
      <c r="C77" s="157"/>
      <c r="D77" s="157"/>
      <c r="E77" s="157"/>
      <c r="F77" s="157"/>
      <c r="G77" s="157"/>
      <c r="H77" s="157"/>
      <c r="I77" s="157"/>
      <c r="J77" s="156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  <c r="EI77" s="5"/>
      <c r="EJ77" s="5"/>
      <c r="EK77" s="5"/>
      <c r="EL77" s="5"/>
      <c r="EM77" s="5"/>
      <c r="EN77" s="5"/>
      <c r="EO77" s="5"/>
      <c r="EP77" s="5"/>
      <c r="EQ77" s="5"/>
      <c r="ER77" s="5"/>
      <c r="ES77" s="5"/>
      <c r="ET77" s="5"/>
      <c r="EU77" s="5"/>
      <c r="EV77" s="5"/>
      <c r="EW77" s="5"/>
      <c r="EX77" s="5"/>
      <c r="EY77" s="5"/>
      <c r="EZ77" s="5"/>
      <c r="FA77" s="5"/>
      <c r="FB77" s="5"/>
      <c r="FC77" s="5"/>
      <c r="FD77" s="5"/>
      <c r="FE77" s="5"/>
      <c r="FF77" s="5"/>
      <c r="FG77" s="5"/>
      <c r="FH77" s="5"/>
      <c r="FI77" s="5"/>
      <c r="FJ77" s="5"/>
      <c r="FK77" s="5"/>
      <c r="FL77" s="5"/>
      <c r="FM77" s="5"/>
      <c r="FN77" s="5"/>
      <c r="FO77" s="5"/>
      <c r="FP77" s="5"/>
      <c r="FQ77" s="5"/>
      <c r="FR77" s="5"/>
      <c r="FS77" s="5"/>
      <c r="FT77" s="5"/>
      <c r="FU77" s="5"/>
      <c r="FV77" s="5"/>
      <c r="FW77" s="5"/>
      <c r="FX77" s="5"/>
      <c r="FY77" s="5"/>
      <c r="FZ77" s="5"/>
      <c r="GA77" s="5"/>
      <c r="GB77" s="5"/>
      <c r="GC77" s="5"/>
      <c r="GD77" s="5"/>
      <c r="GE77" s="5"/>
      <c r="GF77" s="5"/>
      <c r="GG77" s="5"/>
      <c r="GH77" s="5"/>
      <c r="GI77" s="5"/>
      <c r="GJ77" s="5"/>
      <c r="GK77" s="5"/>
      <c r="GL77" s="5"/>
      <c r="GM77" s="5"/>
      <c r="GN77" s="5"/>
      <c r="GO77" s="5"/>
      <c r="GP77" s="5"/>
      <c r="GQ77" s="5"/>
      <c r="GR77" s="5"/>
      <c r="GS77" s="5"/>
      <c r="GT77" s="5"/>
      <c r="GU77" s="5"/>
      <c r="GV77" s="5"/>
      <c r="GW77" s="5"/>
      <c r="GX77" s="5"/>
      <c r="GY77" s="5"/>
      <c r="GZ77" s="5"/>
      <c r="HA77" s="5"/>
      <c r="HB77" s="5"/>
      <c r="HC77" s="5"/>
      <c r="HD77" s="5"/>
      <c r="HE77" s="5"/>
      <c r="HF77" s="5"/>
      <c r="HG77" s="5"/>
      <c r="HH77" s="5"/>
      <c r="HI77" s="5"/>
      <c r="HJ77" s="5"/>
      <c r="HK77" s="5"/>
      <c r="HL77" s="5"/>
      <c r="HM77" s="5"/>
      <c r="HN77" s="5"/>
      <c r="HO77" s="5"/>
      <c r="HP77" s="5"/>
      <c r="HQ77" s="5"/>
      <c r="HR77" s="5"/>
      <c r="HS77" s="5"/>
      <c r="HT77" s="5"/>
      <c r="HU77" s="5"/>
      <c r="HV77" s="5"/>
      <c r="HW77" s="5"/>
      <c r="HX77" s="5"/>
      <c r="HY77" s="5"/>
      <c r="HZ77" s="5"/>
      <c r="IA77" s="5"/>
      <c r="IB77" s="5"/>
      <c r="IC77" s="5"/>
      <c r="ID77" s="5"/>
      <c r="IE77" s="5"/>
      <c r="IF77" s="5"/>
      <c r="IG77" s="5"/>
      <c r="IH77" s="5"/>
      <c r="II77" s="5"/>
      <c r="IJ77" s="5"/>
      <c r="IK77" s="5"/>
      <c r="IL77" s="5"/>
      <c r="IM77" s="5"/>
      <c r="IN77" s="5"/>
      <c r="IO77" s="5"/>
      <c r="IP77" s="5"/>
      <c r="IQ77" s="5"/>
      <c r="IR77" s="5"/>
      <c r="IS77" s="5"/>
      <c r="IT77" s="5"/>
      <c r="IU77" s="5"/>
      <c r="IV77" s="5"/>
    </row>
    <row r="78" spans="1:256" ht="15.95" customHeight="1" x14ac:dyDescent="0.25">
      <c r="A78" s="155"/>
      <c r="B78" s="155"/>
      <c r="C78" s="155"/>
      <c r="D78" s="155"/>
      <c r="E78" s="155"/>
      <c r="F78" s="155"/>
      <c r="G78" s="155"/>
      <c r="H78" s="155"/>
      <c r="I78" s="155"/>
      <c r="J78" s="156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  <c r="EM78" s="5"/>
      <c r="EN78" s="5"/>
      <c r="EO78" s="5"/>
      <c r="EP78" s="5"/>
      <c r="EQ78" s="5"/>
      <c r="ER78" s="5"/>
      <c r="ES78" s="5"/>
      <c r="ET78" s="5"/>
      <c r="EU78" s="5"/>
      <c r="EV78" s="5"/>
      <c r="EW78" s="5"/>
      <c r="EX78" s="5"/>
      <c r="EY78" s="5"/>
      <c r="EZ78" s="5"/>
      <c r="FA78" s="5"/>
      <c r="FB78" s="5"/>
      <c r="FC78" s="5"/>
      <c r="FD78" s="5"/>
      <c r="FE78" s="5"/>
      <c r="FF78" s="5"/>
      <c r="FG78" s="5"/>
      <c r="FH78" s="5"/>
      <c r="FI78" s="5"/>
      <c r="FJ78" s="5"/>
      <c r="FK78" s="5"/>
      <c r="FL78" s="5"/>
      <c r="FM78" s="5"/>
      <c r="FN78" s="5"/>
      <c r="FO78" s="5"/>
      <c r="FP78" s="5"/>
      <c r="FQ78" s="5"/>
      <c r="FR78" s="5"/>
      <c r="FS78" s="5"/>
      <c r="FT78" s="5"/>
      <c r="FU78" s="5"/>
      <c r="FV78" s="5"/>
      <c r="FW78" s="5"/>
      <c r="FX78" s="5"/>
      <c r="FY78" s="5"/>
      <c r="FZ78" s="5"/>
      <c r="GA78" s="5"/>
      <c r="GB78" s="5"/>
      <c r="GC78" s="5"/>
      <c r="GD78" s="5"/>
      <c r="GE78" s="5"/>
      <c r="GF78" s="5"/>
      <c r="GG78" s="5"/>
      <c r="GH78" s="5"/>
      <c r="GI78" s="5"/>
      <c r="GJ78" s="5"/>
      <c r="GK78" s="5"/>
      <c r="GL78" s="5"/>
      <c r="GM78" s="5"/>
      <c r="GN78" s="5"/>
      <c r="GO78" s="5"/>
      <c r="GP78" s="5"/>
      <c r="GQ78" s="5"/>
      <c r="GR78" s="5"/>
      <c r="GS78" s="5"/>
      <c r="GT78" s="5"/>
      <c r="GU78" s="5"/>
      <c r="GV78" s="5"/>
      <c r="GW78" s="5"/>
      <c r="GX78" s="5"/>
      <c r="GY78" s="5"/>
      <c r="GZ78" s="5"/>
      <c r="HA78" s="5"/>
      <c r="HB78" s="5"/>
      <c r="HC78" s="5"/>
      <c r="HD78" s="5"/>
      <c r="HE78" s="5"/>
      <c r="HF78" s="5"/>
      <c r="HG78" s="5"/>
      <c r="HH78" s="5"/>
      <c r="HI78" s="5"/>
      <c r="HJ78" s="5"/>
      <c r="HK78" s="5"/>
      <c r="HL78" s="5"/>
      <c r="HM78" s="5"/>
      <c r="HN78" s="5"/>
      <c r="HO78" s="5"/>
      <c r="HP78" s="5"/>
      <c r="HQ78" s="5"/>
      <c r="HR78" s="5"/>
      <c r="HS78" s="5"/>
      <c r="HT78" s="5"/>
      <c r="HU78" s="5"/>
      <c r="HV78" s="5"/>
      <c r="HW78" s="5"/>
      <c r="HX78" s="5"/>
      <c r="HY78" s="5"/>
      <c r="HZ78" s="5"/>
      <c r="IA78" s="5"/>
      <c r="IB78" s="5"/>
      <c r="IC78" s="5"/>
      <c r="ID78" s="5"/>
      <c r="IE78" s="5"/>
      <c r="IF78" s="5"/>
      <c r="IG78" s="5"/>
      <c r="IH78" s="5"/>
      <c r="II78" s="5"/>
      <c r="IJ78" s="5"/>
      <c r="IK78" s="5"/>
      <c r="IL78" s="5"/>
      <c r="IM78" s="5"/>
      <c r="IN78" s="5"/>
      <c r="IO78" s="5"/>
      <c r="IP78" s="5"/>
      <c r="IQ78" s="5"/>
      <c r="IR78" s="5"/>
      <c r="IS78" s="5"/>
      <c r="IT78" s="5"/>
      <c r="IU78" s="5"/>
      <c r="IV78" s="5"/>
    </row>
    <row r="79" spans="1:256" ht="18.600000000000001" customHeight="1" x14ac:dyDescent="0.25">
      <c r="A79" s="219" t="s">
        <v>65</v>
      </c>
      <c r="B79" s="219"/>
      <c r="C79" s="219"/>
      <c r="D79" s="219"/>
      <c r="E79" s="219"/>
      <c r="F79" s="219"/>
      <c r="G79" s="219"/>
      <c r="H79" s="219"/>
      <c r="I79" s="219"/>
      <c r="J79" s="6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  <c r="EM79" s="5"/>
      <c r="EN79" s="5"/>
      <c r="EO79" s="5"/>
      <c r="EP79" s="5"/>
      <c r="EQ79" s="5"/>
      <c r="ER79" s="5"/>
      <c r="ES79" s="5"/>
      <c r="ET79" s="5"/>
      <c r="EU79" s="5"/>
      <c r="EV79" s="5"/>
      <c r="EW79" s="5"/>
      <c r="EX79" s="5"/>
      <c r="EY79" s="5"/>
      <c r="EZ79" s="5"/>
      <c r="FA79" s="5"/>
      <c r="FB79" s="5"/>
      <c r="FC79" s="5"/>
      <c r="FD79" s="5"/>
      <c r="FE79" s="5"/>
      <c r="FF79" s="5"/>
      <c r="FG79" s="5"/>
      <c r="FH79" s="5"/>
      <c r="FI79" s="5"/>
      <c r="FJ79" s="5"/>
      <c r="FK79" s="5"/>
      <c r="FL79" s="5"/>
      <c r="FM79" s="5"/>
      <c r="FN79" s="5"/>
      <c r="FO79" s="5"/>
      <c r="FP79" s="5"/>
      <c r="FQ79" s="5"/>
      <c r="FR79" s="5"/>
      <c r="FS79" s="5"/>
      <c r="FT79" s="5"/>
      <c r="FU79" s="5"/>
      <c r="FV79" s="5"/>
      <c r="FW79" s="5"/>
      <c r="FX79" s="5"/>
      <c r="FY79" s="5"/>
      <c r="FZ79" s="5"/>
      <c r="GA79" s="5"/>
      <c r="GB79" s="5"/>
      <c r="GC79" s="5"/>
      <c r="GD79" s="5"/>
      <c r="GE79" s="5"/>
      <c r="GF79" s="5"/>
      <c r="GG79" s="5"/>
      <c r="GH79" s="5"/>
      <c r="GI79" s="5"/>
      <c r="GJ79" s="5"/>
      <c r="GK79" s="5"/>
      <c r="GL79" s="5"/>
      <c r="GM79" s="5"/>
      <c r="GN79" s="5"/>
      <c r="GO79" s="5"/>
      <c r="GP79" s="5"/>
      <c r="GQ79" s="5"/>
      <c r="GR79" s="5"/>
      <c r="GS79" s="5"/>
      <c r="GT79" s="5"/>
      <c r="GU79" s="5"/>
      <c r="GV79" s="5"/>
      <c r="GW79" s="5"/>
      <c r="GX79" s="5"/>
      <c r="GY79" s="5"/>
      <c r="GZ79" s="5"/>
      <c r="HA79" s="5"/>
      <c r="HB79" s="5"/>
      <c r="HC79" s="5"/>
      <c r="HD79" s="5"/>
      <c r="HE79" s="5"/>
      <c r="HF79" s="5"/>
      <c r="HG79" s="5"/>
      <c r="HH79" s="5"/>
      <c r="HI79" s="5"/>
      <c r="HJ79" s="5"/>
      <c r="HK79" s="5"/>
      <c r="HL79" s="5"/>
      <c r="HM79" s="5"/>
      <c r="HN79" s="5"/>
      <c r="HO79" s="5"/>
      <c r="HP79" s="5"/>
      <c r="HQ79" s="5"/>
      <c r="HR79" s="5"/>
      <c r="HS79" s="5"/>
      <c r="HT79" s="5"/>
      <c r="HU79" s="5"/>
      <c r="HV79" s="5"/>
      <c r="HW79" s="5"/>
      <c r="HX79" s="5"/>
      <c r="HY79" s="5"/>
      <c r="HZ79" s="5"/>
      <c r="IA79" s="5"/>
      <c r="IB79" s="5"/>
      <c r="IC79" s="5"/>
      <c r="ID79" s="5"/>
      <c r="IE79" s="5"/>
      <c r="IF79" s="5"/>
      <c r="IG79" s="5"/>
      <c r="IH79" s="5"/>
      <c r="II79" s="5"/>
      <c r="IJ79" s="5"/>
      <c r="IK79" s="5"/>
      <c r="IL79" s="5"/>
      <c r="IM79" s="5"/>
      <c r="IN79" s="5"/>
      <c r="IO79" s="5"/>
      <c r="IP79" s="5"/>
      <c r="IQ79" s="5"/>
      <c r="IR79" s="5"/>
      <c r="IS79" s="5"/>
      <c r="IT79" s="5"/>
      <c r="IU79" s="5"/>
      <c r="IV79" s="5"/>
    </row>
    <row r="80" spans="1:256" x14ac:dyDescent="0.25">
      <c r="A80" s="131">
        <v>2</v>
      </c>
      <c r="B80" s="259" t="s">
        <v>42</v>
      </c>
      <c r="C80" s="259"/>
      <c r="D80" s="259"/>
      <c r="E80" s="259"/>
      <c r="F80" s="259"/>
      <c r="G80" s="259"/>
      <c r="H80" s="259"/>
      <c r="I80" s="131" t="s">
        <v>19</v>
      </c>
      <c r="J80" s="6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  <c r="EN80" s="5"/>
      <c r="EO80" s="5"/>
      <c r="EP80" s="5"/>
      <c r="EQ80" s="5"/>
      <c r="ER80" s="5"/>
      <c r="ES80" s="5"/>
      <c r="ET80" s="5"/>
      <c r="EU80" s="5"/>
      <c r="EV80" s="5"/>
      <c r="EW80" s="5"/>
      <c r="EX80" s="5"/>
      <c r="EY80" s="5"/>
      <c r="EZ80" s="5"/>
      <c r="FA80" s="5"/>
      <c r="FB80" s="5"/>
      <c r="FC80" s="5"/>
      <c r="FD80" s="5"/>
      <c r="FE80" s="5"/>
      <c r="FF80" s="5"/>
      <c r="FG80" s="5"/>
      <c r="FH80" s="5"/>
      <c r="FI80" s="5"/>
      <c r="FJ80" s="5"/>
      <c r="FK80" s="5"/>
      <c r="FL80" s="5"/>
      <c r="FM80" s="5"/>
      <c r="FN80" s="5"/>
      <c r="FO80" s="5"/>
      <c r="FP80" s="5"/>
      <c r="FQ80" s="5"/>
      <c r="FR80" s="5"/>
      <c r="FS80" s="5"/>
      <c r="FT80" s="5"/>
      <c r="FU80" s="5"/>
      <c r="FV80" s="5"/>
      <c r="FW80" s="5"/>
      <c r="FX80" s="5"/>
      <c r="FY80" s="5"/>
      <c r="FZ80" s="5"/>
      <c r="GA80" s="5"/>
      <c r="GB80" s="5"/>
      <c r="GC80" s="5"/>
      <c r="GD80" s="5"/>
      <c r="GE80" s="5"/>
      <c r="GF80" s="5"/>
      <c r="GG80" s="5"/>
      <c r="GH80" s="5"/>
      <c r="GI80" s="5"/>
      <c r="GJ80" s="5"/>
      <c r="GK80" s="5"/>
      <c r="GL80" s="5"/>
      <c r="GM80" s="5"/>
      <c r="GN80" s="5"/>
      <c r="GO80" s="5"/>
      <c r="GP80" s="5"/>
      <c r="GQ80" s="5"/>
      <c r="GR80" s="5"/>
      <c r="GS80" s="5"/>
      <c r="GT80" s="5"/>
      <c r="GU80" s="5"/>
      <c r="GV80" s="5"/>
      <c r="GW80" s="5"/>
      <c r="GX80" s="5"/>
      <c r="GY80" s="5"/>
      <c r="GZ80" s="5"/>
      <c r="HA80" s="5"/>
      <c r="HB80" s="5"/>
      <c r="HC80" s="5"/>
      <c r="HD80" s="5"/>
      <c r="HE80" s="5"/>
      <c r="HF80" s="5"/>
      <c r="HG80" s="5"/>
      <c r="HH80" s="5"/>
      <c r="HI80" s="5"/>
      <c r="HJ80" s="5"/>
      <c r="HK80" s="5"/>
      <c r="HL80" s="5"/>
      <c r="HM80" s="5"/>
      <c r="HN80" s="5"/>
      <c r="HO80" s="5"/>
      <c r="HP80" s="5"/>
      <c r="HQ80" s="5"/>
      <c r="HR80" s="5"/>
      <c r="HS80" s="5"/>
      <c r="HT80" s="5"/>
      <c r="HU80" s="5"/>
      <c r="HV80" s="5"/>
      <c r="HW80" s="5"/>
      <c r="HX80" s="5"/>
      <c r="HY80" s="5"/>
      <c r="HZ80" s="5"/>
      <c r="IA80" s="5"/>
      <c r="IB80" s="5"/>
      <c r="IC80" s="5"/>
      <c r="ID80" s="5"/>
      <c r="IE80" s="5"/>
      <c r="IF80" s="5"/>
      <c r="IG80" s="5"/>
      <c r="IH80" s="5"/>
      <c r="II80" s="5"/>
      <c r="IJ80" s="5"/>
      <c r="IK80" s="5"/>
      <c r="IL80" s="5"/>
      <c r="IM80" s="5"/>
      <c r="IN80" s="5"/>
      <c r="IO80" s="5"/>
      <c r="IP80" s="5"/>
      <c r="IQ80" s="5"/>
      <c r="IR80" s="5"/>
      <c r="IS80" s="5"/>
      <c r="IT80" s="5"/>
      <c r="IU80" s="5"/>
      <c r="IV80" s="5"/>
    </row>
    <row r="81" spans="1:256" x14ac:dyDescent="0.25">
      <c r="A81" s="132" t="s">
        <v>17</v>
      </c>
      <c r="B81" s="249" t="s">
        <v>18</v>
      </c>
      <c r="C81" s="249"/>
      <c r="D81" s="249"/>
      <c r="E81" s="249"/>
      <c r="F81" s="249"/>
      <c r="G81" s="249"/>
      <c r="H81" s="249"/>
      <c r="I81" s="26">
        <f>I42</f>
        <v>723.31046189999995</v>
      </c>
      <c r="J81" s="6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  <c r="EN81" s="5"/>
      <c r="EO81" s="5"/>
      <c r="EP81" s="5"/>
      <c r="EQ81" s="5"/>
      <c r="ER81" s="5"/>
      <c r="ES81" s="5"/>
      <c r="ET81" s="5"/>
      <c r="EU81" s="5"/>
      <c r="EV81" s="5"/>
      <c r="EW81" s="5"/>
      <c r="EX81" s="5"/>
      <c r="EY81" s="5"/>
      <c r="EZ81" s="5"/>
      <c r="FA81" s="5"/>
      <c r="FB81" s="5"/>
      <c r="FC81" s="5"/>
      <c r="FD81" s="5"/>
      <c r="FE81" s="5"/>
      <c r="FF81" s="5"/>
      <c r="FG81" s="5"/>
      <c r="FH81" s="5"/>
      <c r="FI81" s="5"/>
      <c r="FJ81" s="5"/>
      <c r="FK81" s="5"/>
      <c r="FL81" s="5"/>
      <c r="FM81" s="5"/>
      <c r="FN81" s="5"/>
      <c r="FO81" s="5"/>
      <c r="FP81" s="5"/>
      <c r="FQ81" s="5"/>
      <c r="FR81" s="5"/>
      <c r="FS81" s="5"/>
      <c r="FT81" s="5"/>
      <c r="FU81" s="5"/>
      <c r="FV81" s="5"/>
      <c r="FW81" s="5"/>
      <c r="FX81" s="5"/>
      <c r="FY81" s="5"/>
      <c r="FZ81" s="5"/>
      <c r="GA81" s="5"/>
      <c r="GB81" s="5"/>
      <c r="GC81" s="5"/>
      <c r="GD81" s="5"/>
      <c r="GE81" s="5"/>
      <c r="GF81" s="5"/>
      <c r="GG81" s="5"/>
      <c r="GH81" s="5"/>
      <c r="GI81" s="5"/>
      <c r="GJ81" s="5"/>
      <c r="GK81" s="5"/>
      <c r="GL81" s="5"/>
      <c r="GM81" s="5"/>
      <c r="GN81" s="5"/>
      <c r="GO81" s="5"/>
      <c r="GP81" s="5"/>
      <c r="GQ81" s="5"/>
      <c r="GR81" s="5"/>
      <c r="GS81" s="5"/>
      <c r="GT81" s="5"/>
      <c r="GU81" s="5"/>
      <c r="GV81" s="5"/>
      <c r="GW81" s="5"/>
      <c r="GX81" s="5"/>
      <c r="GY81" s="5"/>
      <c r="GZ81" s="5"/>
      <c r="HA81" s="5"/>
      <c r="HB81" s="5"/>
      <c r="HC81" s="5"/>
      <c r="HD81" s="5"/>
      <c r="HE81" s="5"/>
      <c r="HF81" s="5"/>
      <c r="HG81" s="5"/>
      <c r="HH81" s="5"/>
      <c r="HI81" s="5"/>
      <c r="HJ81" s="5"/>
      <c r="HK81" s="5"/>
      <c r="HL81" s="5"/>
      <c r="HM81" s="5"/>
      <c r="HN81" s="5"/>
      <c r="HO81" s="5"/>
      <c r="HP81" s="5"/>
      <c r="HQ81" s="5"/>
      <c r="HR81" s="5"/>
      <c r="HS81" s="5"/>
      <c r="HT81" s="5"/>
      <c r="HU81" s="5"/>
      <c r="HV81" s="5"/>
      <c r="HW81" s="5"/>
      <c r="HX81" s="5"/>
      <c r="HY81" s="5"/>
      <c r="HZ81" s="5"/>
      <c r="IA81" s="5"/>
      <c r="IB81" s="5"/>
      <c r="IC81" s="5"/>
      <c r="ID81" s="5"/>
      <c r="IE81" s="5"/>
      <c r="IF81" s="5"/>
      <c r="IG81" s="5"/>
      <c r="IH81" s="5"/>
      <c r="II81" s="5"/>
      <c r="IJ81" s="5"/>
      <c r="IK81" s="5"/>
      <c r="IL81" s="5"/>
      <c r="IM81" s="5"/>
      <c r="IN81" s="5"/>
      <c r="IO81" s="5"/>
      <c r="IP81" s="5"/>
      <c r="IQ81" s="5"/>
      <c r="IR81" s="5"/>
      <c r="IS81" s="5"/>
      <c r="IT81" s="5"/>
      <c r="IU81" s="5"/>
      <c r="IV81" s="5"/>
    </row>
    <row r="82" spans="1:256" x14ac:dyDescent="0.25">
      <c r="A82" s="132" t="s">
        <v>20</v>
      </c>
      <c r="B82" s="249" t="s">
        <v>21</v>
      </c>
      <c r="C82" s="249"/>
      <c r="D82" s="249"/>
      <c r="E82" s="249"/>
      <c r="F82" s="249"/>
      <c r="G82" s="249"/>
      <c r="H82" s="249"/>
      <c r="I82" s="26">
        <f>I57</f>
        <v>1569.0575939792002</v>
      </c>
      <c r="J82" s="6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  <c r="EM82" s="5"/>
      <c r="EN82" s="5"/>
      <c r="EO82" s="5"/>
      <c r="EP82" s="5"/>
      <c r="EQ82" s="5"/>
      <c r="ER82" s="5"/>
      <c r="ES82" s="5"/>
      <c r="ET82" s="5"/>
      <c r="EU82" s="5"/>
      <c r="EV82" s="5"/>
      <c r="EW82" s="5"/>
      <c r="EX82" s="5"/>
      <c r="EY82" s="5"/>
      <c r="EZ82" s="5"/>
      <c r="FA82" s="5"/>
      <c r="FB82" s="5"/>
      <c r="FC82" s="5"/>
      <c r="FD82" s="5"/>
      <c r="FE82" s="5"/>
      <c r="FF82" s="5"/>
      <c r="FG82" s="5"/>
      <c r="FH82" s="5"/>
      <c r="FI82" s="5"/>
      <c r="FJ82" s="5"/>
      <c r="FK82" s="5"/>
      <c r="FL82" s="5"/>
      <c r="FM82" s="5"/>
      <c r="FN82" s="5"/>
      <c r="FO82" s="5"/>
      <c r="FP82" s="5"/>
      <c r="FQ82" s="5"/>
      <c r="FR82" s="5"/>
      <c r="FS82" s="5"/>
      <c r="FT82" s="5"/>
      <c r="FU82" s="5"/>
      <c r="FV82" s="5"/>
      <c r="FW82" s="5"/>
      <c r="FX82" s="5"/>
      <c r="FY82" s="5"/>
      <c r="FZ82" s="5"/>
      <c r="GA82" s="5"/>
      <c r="GB82" s="5"/>
      <c r="GC82" s="5"/>
      <c r="GD82" s="5"/>
      <c r="GE82" s="5"/>
      <c r="GF82" s="5"/>
      <c r="GG82" s="5"/>
      <c r="GH82" s="5"/>
      <c r="GI82" s="5"/>
      <c r="GJ82" s="5"/>
      <c r="GK82" s="5"/>
      <c r="GL82" s="5"/>
      <c r="GM82" s="5"/>
      <c r="GN82" s="5"/>
      <c r="GO82" s="5"/>
      <c r="GP82" s="5"/>
      <c r="GQ82" s="5"/>
      <c r="GR82" s="5"/>
      <c r="GS82" s="5"/>
      <c r="GT82" s="5"/>
      <c r="GU82" s="5"/>
      <c r="GV82" s="5"/>
      <c r="GW82" s="5"/>
      <c r="GX82" s="5"/>
      <c r="GY82" s="5"/>
      <c r="GZ82" s="5"/>
      <c r="HA82" s="5"/>
      <c r="HB82" s="5"/>
      <c r="HC82" s="5"/>
      <c r="HD82" s="5"/>
      <c r="HE82" s="5"/>
      <c r="HF82" s="5"/>
      <c r="HG82" s="5"/>
      <c r="HH82" s="5"/>
      <c r="HI82" s="5"/>
      <c r="HJ82" s="5"/>
      <c r="HK82" s="5"/>
      <c r="HL82" s="5"/>
      <c r="HM82" s="5"/>
      <c r="HN82" s="5"/>
      <c r="HO82" s="5"/>
      <c r="HP82" s="5"/>
      <c r="HQ82" s="5"/>
      <c r="HR82" s="5"/>
      <c r="HS82" s="5"/>
      <c r="HT82" s="5"/>
      <c r="HU82" s="5"/>
      <c r="HV82" s="5"/>
      <c r="HW82" s="5"/>
      <c r="HX82" s="5"/>
      <c r="HY82" s="5"/>
      <c r="HZ82" s="5"/>
      <c r="IA82" s="5"/>
      <c r="IB82" s="5"/>
      <c r="IC82" s="5"/>
      <c r="ID82" s="5"/>
      <c r="IE82" s="5"/>
      <c r="IF82" s="5"/>
      <c r="IG82" s="5"/>
      <c r="IH82" s="5"/>
      <c r="II82" s="5"/>
      <c r="IJ82" s="5"/>
      <c r="IK82" s="5"/>
      <c r="IL82" s="5"/>
      <c r="IM82" s="5"/>
      <c r="IN82" s="5"/>
      <c r="IO82" s="5"/>
      <c r="IP82" s="5"/>
      <c r="IQ82" s="5"/>
      <c r="IR82" s="5"/>
      <c r="IS82" s="5"/>
      <c r="IT82" s="5"/>
      <c r="IU82" s="5"/>
      <c r="IV82" s="5"/>
    </row>
    <row r="83" spans="1:256" x14ac:dyDescent="0.25">
      <c r="A83" s="132" t="s">
        <v>36</v>
      </c>
      <c r="B83" s="249" t="s">
        <v>37</v>
      </c>
      <c r="C83" s="249"/>
      <c r="D83" s="249"/>
      <c r="E83" s="249"/>
      <c r="F83" s="249"/>
      <c r="G83" s="249"/>
      <c r="H83" s="249"/>
      <c r="I83" s="26">
        <f>I75</f>
        <v>890.98440000000005</v>
      </c>
      <c r="J83" s="6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  <c r="EN83" s="5"/>
      <c r="EO83" s="5"/>
      <c r="EP83" s="5"/>
      <c r="EQ83" s="5"/>
      <c r="ER83" s="5"/>
      <c r="ES83" s="5"/>
      <c r="ET83" s="5"/>
      <c r="EU83" s="5"/>
      <c r="EV83" s="5"/>
      <c r="EW83" s="5"/>
      <c r="EX83" s="5"/>
      <c r="EY83" s="5"/>
      <c r="EZ83" s="5"/>
      <c r="FA83" s="5"/>
      <c r="FB83" s="5"/>
      <c r="FC83" s="5"/>
      <c r="FD83" s="5"/>
      <c r="FE83" s="5"/>
      <c r="FF83" s="5"/>
      <c r="FG83" s="5"/>
      <c r="FH83" s="5"/>
      <c r="FI83" s="5"/>
      <c r="FJ83" s="5"/>
      <c r="FK83" s="5"/>
      <c r="FL83" s="5"/>
      <c r="FM83" s="5"/>
      <c r="FN83" s="5"/>
      <c r="FO83" s="5"/>
      <c r="FP83" s="5"/>
      <c r="FQ83" s="5"/>
      <c r="FR83" s="5"/>
      <c r="FS83" s="5"/>
      <c r="FT83" s="5"/>
      <c r="FU83" s="5"/>
      <c r="FV83" s="5"/>
      <c r="FW83" s="5"/>
      <c r="FX83" s="5"/>
      <c r="FY83" s="5"/>
      <c r="FZ83" s="5"/>
      <c r="GA83" s="5"/>
      <c r="GB83" s="5"/>
      <c r="GC83" s="5"/>
      <c r="GD83" s="5"/>
      <c r="GE83" s="5"/>
      <c r="GF83" s="5"/>
      <c r="GG83" s="5"/>
      <c r="GH83" s="5"/>
      <c r="GI83" s="5"/>
      <c r="GJ83" s="5"/>
      <c r="GK83" s="5"/>
      <c r="GL83" s="5"/>
      <c r="GM83" s="5"/>
      <c r="GN83" s="5"/>
      <c r="GO83" s="5"/>
      <c r="GP83" s="5"/>
      <c r="GQ83" s="5"/>
      <c r="GR83" s="5"/>
      <c r="GS83" s="5"/>
      <c r="GT83" s="5"/>
      <c r="GU83" s="5"/>
      <c r="GV83" s="5"/>
      <c r="GW83" s="5"/>
      <c r="GX83" s="5"/>
      <c r="GY83" s="5"/>
      <c r="GZ83" s="5"/>
      <c r="HA83" s="5"/>
      <c r="HB83" s="5"/>
      <c r="HC83" s="5"/>
      <c r="HD83" s="5"/>
      <c r="HE83" s="5"/>
      <c r="HF83" s="5"/>
      <c r="HG83" s="5"/>
      <c r="HH83" s="5"/>
      <c r="HI83" s="5"/>
      <c r="HJ83" s="5"/>
      <c r="HK83" s="5"/>
      <c r="HL83" s="5"/>
      <c r="HM83" s="5"/>
      <c r="HN83" s="5"/>
      <c r="HO83" s="5"/>
      <c r="HP83" s="5"/>
      <c r="HQ83" s="5"/>
      <c r="HR83" s="5"/>
      <c r="HS83" s="5"/>
      <c r="HT83" s="5"/>
      <c r="HU83" s="5"/>
      <c r="HV83" s="5"/>
      <c r="HW83" s="5"/>
      <c r="HX83" s="5"/>
      <c r="HY83" s="5"/>
      <c r="HZ83" s="5"/>
      <c r="IA83" s="5"/>
      <c r="IB83" s="5"/>
      <c r="IC83" s="5"/>
      <c r="ID83" s="5"/>
      <c r="IE83" s="5"/>
      <c r="IF83" s="5"/>
      <c r="IG83" s="5"/>
      <c r="IH83" s="5"/>
      <c r="II83" s="5"/>
      <c r="IJ83" s="5"/>
      <c r="IK83" s="5"/>
      <c r="IL83" s="5"/>
      <c r="IM83" s="5"/>
      <c r="IN83" s="5"/>
      <c r="IO83" s="5"/>
      <c r="IP83" s="5"/>
      <c r="IQ83" s="5"/>
      <c r="IR83" s="5"/>
      <c r="IS83" s="5"/>
      <c r="IT83" s="5"/>
      <c r="IU83" s="5"/>
      <c r="IV83" s="5"/>
    </row>
    <row r="84" spans="1:256" x14ac:dyDescent="0.25">
      <c r="A84" s="259" t="s">
        <v>1</v>
      </c>
      <c r="B84" s="259"/>
      <c r="C84" s="259"/>
      <c r="D84" s="259"/>
      <c r="E84" s="259"/>
      <c r="F84" s="259"/>
      <c r="G84" s="259"/>
      <c r="H84" s="259"/>
      <c r="I84" s="29">
        <f>SUM(I81+I82+I83)</f>
        <v>3183.3524558792005</v>
      </c>
      <c r="J84" s="6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  <c r="EN84" s="5"/>
      <c r="EO84" s="5"/>
      <c r="EP84" s="5"/>
      <c r="EQ84" s="5"/>
      <c r="ER84" s="5"/>
      <c r="ES84" s="5"/>
      <c r="ET84" s="5"/>
      <c r="EU84" s="5"/>
      <c r="EV84" s="5"/>
      <c r="EW84" s="5"/>
      <c r="EX84" s="5"/>
      <c r="EY84" s="5"/>
      <c r="EZ84" s="5"/>
      <c r="FA84" s="5"/>
      <c r="FB84" s="5"/>
      <c r="FC84" s="5"/>
      <c r="FD84" s="5"/>
      <c r="FE84" s="5"/>
      <c r="FF84" s="5"/>
      <c r="FG84" s="5"/>
      <c r="FH84" s="5"/>
      <c r="FI84" s="5"/>
      <c r="FJ84" s="5"/>
      <c r="FK84" s="5"/>
      <c r="FL84" s="5"/>
      <c r="FM84" s="5"/>
      <c r="FN84" s="5"/>
      <c r="FO84" s="5"/>
      <c r="FP84" s="5"/>
      <c r="FQ84" s="5"/>
      <c r="FR84" s="5"/>
      <c r="FS84" s="5"/>
      <c r="FT84" s="5"/>
      <c r="FU84" s="5"/>
      <c r="FV84" s="5"/>
      <c r="FW84" s="5"/>
      <c r="FX84" s="5"/>
      <c r="FY84" s="5"/>
      <c r="FZ84" s="5"/>
      <c r="GA84" s="5"/>
      <c r="GB84" s="5"/>
      <c r="GC84" s="5"/>
      <c r="GD84" s="5"/>
      <c r="GE84" s="5"/>
      <c r="GF84" s="5"/>
      <c r="GG84" s="5"/>
      <c r="GH84" s="5"/>
      <c r="GI84" s="5"/>
      <c r="GJ84" s="5"/>
      <c r="GK84" s="5"/>
      <c r="GL84" s="5"/>
      <c r="GM84" s="5"/>
      <c r="GN84" s="5"/>
      <c r="GO84" s="5"/>
      <c r="GP84" s="5"/>
      <c r="GQ84" s="5"/>
      <c r="GR84" s="5"/>
      <c r="GS84" s="5"/>
      <c r="GT84" s="5"/>
      <c r="GU84" s="5"/>
      <c r="GV84" s="5"/>
      <c r="GW84" s="5"/>
      <c r="GX84" s="5"/>
      <c r="GY84" s="5"/>
      <c r="GZ84" s="5"/>
      <c r="HA84" s="5"/>
      <c r="HB84" s="5"/>
      <c r="HC84" s="5"/>
      <c r="HD84" s="5"/>
      <c r="HE84" s="5"/>
      <c r="HF84" s="5"/>
      <c r="HG84" s="5"/>
      <c r="HH84" s="5"/>
      <c r="HI84" s="5"/>
      <c r="HJ84" s="5"/>
      <c r="HK84" s="5"/>
      <c r="HL84" s="5"/>
      <c r="HM84" s="5"/>
      <c r="HN84" s="5"/>
      <c r="HO84" s="5"/>
      <c r="HP84" s="5"/>
      <c r="HQ84" s="5"/>
      <c r="HR84" s="5"/>
      <c r="HS84" s="5"/>
      <c r="HT84" s="5"/>
      <c r="HU84" s="5"/>
      <c r="HV84" s="5"/>
      <c r="HW84" s="5"/>
      <c r="HX84" s="5"/>
      <c r="HY84" s="5"/>
      <c r="HZ84" s="5"/>
      <c r="IA84" s="5"/>
      <c r="IB84" s="5"/>
      <c r="IC84" s="5"/>
      <c r="ID84" s="5"/>
      <c r="IE84" s="5"/>
      <c r="IF84" s="5"/>
      <c r="IG84" s="5"/>
      <c r="IH84" s="5"/>
      <c r="II84" s="5"/>
      <c r="IJ84" s="5"/>
      <c r="IK84" s="5"/>
      <c r="IL84" s="5"/>
      <c r="IM84" s="5"/>
      <c r="IN84" s="5"/>
      <c r="IO84" s="5"/>
      <c r="IP84" s="5"/>
      <c r="IQ84" s="5"/>
      <c r="IR84" s="5"/>
      <c r="IS84" s="5"/>
      <c r="IT84" s="5"/>
      <c r="IU84" s="5"/>
      <c r="IV84" s="5"/>
    </row>
    <row r="85" spans="1:256" ht="15" customHeight="1" x14ac:dyDescent="0.25">
      <c r="A85" s="273"/>
      <c r="B85" s="273"/>
      <c r="C85" s="273"/>
      <c r="D85" s="273"/>
      <c r="E85" s="273"/>
      <c r="F85" s="273"/>
      <c r="G85" s="273"/>
      <c r="H85" s="273"/>
      <c r="I85" s="273"/>
      <c r="J85" s="273"/>
      <c r="K85" s="274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  <c r="EN85" s="5"/>
      <c r="EO85" s="5"/>
      <c r="EP85" s="5"/>
      <c r="EQ85" s="5"/>
      <c r="ER85" s="5"/>
      <c r="ES85" s="5"/>
      <c r="ET85" s="5"/>
      <c r="EU85" s="5"/>
      <c r="EV85" s="5"/>
      <c r="EW85" s="5"/>
      <c r="EX85" s="5"/>
      <c r="EY85" s="5"/>
      <c r="EZ85" s="5"/>
      <c r="FA85" s="5"/>
      <c r="FB85" s="5"/>
      <c r="FC85" s="5"/>
      <c r="FD85" s="5"/>
      <c r="FE85" s="5"/>
      <c r="FF85" s="5"/>
      <c r="FG85" s="5"/>
      <c r="FH85" s="5"/>
      <c r="FI85" s="5"/>
      <c r="FJ85" s="5"/>
      <c r="FK85" s="5"/>
      <c r="FL85" s="5"/>
      <c r="FM85" s="5"/>
      <c r="FN85" s="5"/>
      <c r="FO85" s="5"/>
      <c r="FP85" s="5"/>
      <c r="FQ85" s="5"/>
      <c r="FR85" s="5"/>
      <c r="FS85" s="5"/>
      <c r="FT85" s="5"/>
      <c r="FU85" s="5"/>
      <c r="FV85" s="5"/>
      <c r="FW85" s="5"/>
      <c r="FX85" s="5"/>
      <c r="FY85" s="5"/>
      <c r="FZ85" s="5"/>
      <c r="GA85" s="5"/>
      <c r="GB85" s="5"/>
      <c r="GC85" s="5"/>
      <c r="GD85" s="5"/>
      <c r="GE85" s="5"/>
      <c r="GF85" s="5"/>
      <c r="GG85" s="5"/>
      <c r="GH85" s="5"/>
      <c r="GI85" s="5"/>
      <c r="GJ85" s="5"/>
      <c r="GK85" s="5"/>
      <c r="GL85" s="5"/>
      <c r="GM85" s="5"/>
      <c r="GN85" s="5"/>
      <c r="GO85" s="5"/>
      <c r="GP85" s="5"/>
      <c r="GQ85" s="5"/>
      <c r="GR85" s="5"/>
      <c r="GS85" s="5"/>
      <c r="GT85" s="5"/>
      <c r="GU85" s="5"/>
      <c r="GV85" s="5"/>
      <c r="GW85" s="5"/>
      <c r="GX85" s="5"/>
      <c r="GY85" s="5"/>
      <c r="GZ85" s="5"/>
      <c r="HA85" s="5"/>
      <c r="HB85" s="5"/>
      <c r="HC85" s="5"/>
      <c r="HD85" s="5"/>
      <c r="HE85" s="5"/>
      <c r="HF85" s="5"/>
      <c r="HG85" s="5"/>
      <c r="HH85" s="5"/>
      <c r="HI85" s="5"/>
      <c r="HJ85" s="5"/>
      <c r="HK85" s="5"/>
      <c r="HL85" s="5"/>
      <c r="HM85" s="5"/>
      <c r="HN85" s="5"/>
      <c r="HO85" s="5"/>
      <c r="HP85" s="5"/>
      <c r="HQ85" s="5"/>
      <c r="HR85" s="5"/>
      <c r="HS85" s="5"/>
      <c r="HT85" s="5"/>
      <c r="HU85" s="5"/>
      <c r="HV85" s="5"/>
      <c r="HW85" s="5"/>
      <c r="HX85" s="5"/>
      <c r="HY85" s="5"/>
      <c r="HZ85" s="5"/>
      <c r="IA85" s="5"/>
      <c r="IB85" s="5"/>
      <c r="IC85" s="5"/>
      <c r="ID85" s="5"/>
      <c r="IE85" s="5"/>
      <c r="IF85" s="5"/>
      <c r="IG85" s="5"/>
      <c r="IH85" s="5"/>
      <c r="II85" s="5"/>
      <c r="IJ85" s="5"/>
      <c r="IK85" s="5"/>
      <c r="IL85" s="5"/>
      <c r="IM85" s="5"/>
      <c r="IN85" s="5"/>
      <c r="IO85" s="5"/>
      <c r="IP85" s="5"/>
      <c r="IQ85" s="5"/>
      <c r="IR85" s="5"/>
      <c r="IS85" s="5"/>
      <c r="IT85" s="5"/>
      <c r="IU85" s="5"/>
      <c r="IV85" s="5"/>
    </row>
    <row r="86" spans="1:256" ht="15.95" customHeight="1" x14ac:dyDescent="0.25">
      <c r="A86" s="273"/>
      <c r="B86" s="273"/>
      <c r="C86" s="273"/>
      <c r="D86" s="273"/>
      <c r="E86" s="273"/>
      <c r="F86" s="273"/>
      <c r="G86" s="273"/>
      <c r="H86" s="273"/>
      <c r="I86" s="273"/>
      <c r="J86" s="273"/>
      <c r="K86" s="274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  <c r="EN86" s="5"/>
      <c r="EO86" s="5"/>
      <c r="EP86" s="5"/>
      <c r="EQ86" s="5"/>
      <c r="ER86" s="5"/>
      <c r="ES86" s="5"/>
      <c r="ET86" s="5"/>
      <c r="EU86" s="5"/>
      <c r="EV86" s="5"/>
      <c r="EW86" s="5"/>
      <c r="EX86" s="5"/>
      <c r="EY86" s="5"/>
      <c r="EZ86" s="5"/>
      <c r="FA86" s="5"/>
      <c r="FB86" s="5"/>
      <c r="FC86" s="5"/>
      <c r="FD86" s="5"/>
      <c r="FE86" s="5"/>
      <c r="FF86" s="5"/>
      <c r="FG86" s="5"/>
      <c r="FH86" s="5"/>
      <c r="FI86" s="5"/>
      <c r="FJ86" s="5"/>
      <c r="FK86" s="5"/>
      <c r="FL86" s="5"/>
      <c r="FM86" s="5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  <c r="GA86" s="5"/>
      <c r="GB86" s="5"/>
      <c r="GC86" s="5"/>
      <c r="GD86" s="5"/>
      <c r="GE86" s="5"/>
      <c r="GF86" s="5"/>
      <c r="GG86" s="5"/>
      <c r="GH86" s="5"/>
      <c r="GI86" s="5"/>
      <c r="GJ86" s="5"/>
      <c r="GK86" s="5"/>
      <c r="GL86" s="5"/>
      <c r="GM86" s="5"/>
      <c r="GN86" s="5"/>
      <c r="GO86" s="5"/>
      <c r="GP86" s="5"/>
      <c r="GQ86" s="5"/>
      <c r="GR86" s="5"/>
      <c r="GS86" s="5"/>
      <c r="GT86" s="5"/>
      <c r="GU86" s="5"/>
      <c r="GV86" s="5"/>
      <c r="GW86" s="5"/>
      <c r="GX86" s="5"/>
      <c r="GY86" s="5"/>
      <c r="GZ86" s="5"/>
      <c r="HA86" s="5"/>
      <c r="HB86" s="5"/>
      <c r="HC86" s="5"/>
      <c r="HD86" s="5"/>
      <c r="HE86" s="5"/>
      <c r="HF86" s="5"/>
      <c r="HG86" s="5"/>
      <c r="HH86" s="5"/>
      <c r="HI86" s="5"/>
      <c r="HJ86" s="5"/>
      <c r="HK86" s="5"/>
      <c r="HL86" s="5"/>
      <c r="HM86" s="5"/>
      <c r="HN86" s="5"/>
      <c r="HO86" s="5"/>
      <c r="HP86" s="5"/>
      <c r="HQ86" s="5"/>
      <c r="HR86" s="5"/>
      <c r="HS86" s="5"/>
      <c r="HT86" s="5"/>
      <c r="HU86" s="5"/>
      <c r="HV86" s="5"/>
      <c r="HW86" s="5"/>
      <c r="HX86" s="5"/>
      <c r="HY86" s="5"/>
      <c r="HZ86" s="5"/>
      <c r="IA86" s="5"/>
      <c r="IB86" s="5"/>
      <c r="IC86" s="5"/>
      <c r="ID86" s="5"/>
      <c r="IE86" s="5"/>
      <c r="IF86" s="5"/>
      <c r="IG86" s="5"/>
      <c r="IH86" s="5"/>
      <c r="II86" s="5"/>
      <c r="IJ86" s="5"/>
      <c r="IK86" s="5"/>
      <c r="IL86" s="5"/>
      <c r="IM86" s="5"/>
      <c r="IN86" s="5"/>
      <c r="IO86" s="5"/>
      <c r="IP86" s="5"/>
      <c r="IQ86" s="5"/>
      <c r="IR86" s="5"/>
      <c r="IS86" s="5"/>
      <c r="IT86" s="5"/>
      <c r="IU86" s="5"/>
      <c r="IV86" s="5"/>
    </row>
    <row r="87" spans="1:256" s="8" customFormat="1" x14ac:dyDescent="0.25">
      <c r="A87" s="237" t="s">
        <v>43</v>
      </c>
      <c r="B87" s="237"/>
      <c r="C87" s="237"/>
      <c r="D87" s="237"/>
      <c r="E87" s="237"/>
      <c r="F87" s="237"/>
      <c r="G87" s="237"/>
      <c r="H87" s="237"/>
      <c r="I87" s="237"/>
      <c r="J87" s="237"/>
      <c r="K87" s="10"/>
    </row>
    <row r="88" spans="1:256" x14ac:dyDescent="0.25">
      <c r="A88" s="133">
        <v>3</v>
      </c>
      <c r="B88" s="238" t="s">
        <v>44</v>
      </c>
      <c r="C88" s="238"/>
      <c r="D88" s="238"/>
      <c r="E88" s="238"/>
      <c r="F88" s="238"/>
      <c r="G88" s="238"/>
      <c r="H88" s="238"/>
      <c r="I88" s="133" t="s">
        <v>69</v>
      </c>
      <c r="J88" s="133" t="s">
        <v>45</v>
      </c>
      <c r="K88" s="61"/>
      <c r="L88" s="34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  <c r="EN88" s="5"/>
      <c r="EO88" s="5"/>
      <c r="EP88" s="5"/>
      <c r="EQ88" s="5"/>
      <c r="ER88" s="5"/>
      <c r="ES88" s="5"/>
      <c r="ET88" s="5"/>
      <c r="EU88" s="5"/>
      <c r="EV88" s="5"/>
      <c r="EW88" s="5"/>
      <c r="EX88" s="5"/>
      <c r="EY88" s="5"/>
      <c r="EZ88" s="5"/>
      <c r="FA88" s="5"/>
      <c r="FB88" s="5"/>
      <c r="FC88" s="5"/>
      <c r="FD88" s="5"/>
      <c r="FE88" s="5"/>
      <c r="FF88" s="5"/>
      <c r="FG88" s="5"/>
      <c r="FH88" s="5"/>
      <c r="FI88" s="5"/>
      <c r="FJ88" s="5"/>
      <c r="FK88" s="5"/>
      <c r="FL88" s="5"/>
      <c r="FM88" s="5"/>
      <c r="FN88" s="5"/>
      <c r="FO88" s="5"/>
      <c r="FP88" s="5"/>
      <c r="FQ88" s="5"/>
      <c r="FR88" s="5"/>
      <c r="FS88" s="5"/>
      <c r="FT88" s="5"/>
      <c r="FU88" s="5"/>
      <c r="FV88" s="5"/>
      <c r="FW88" s="5"/>
      <c r="FX88" s="5"/>
      <c r="FY88" s="5"/>
      <c r="FZ88" s="5"/>
      <c r="GA88" s="5"/>
      <c r="GB88" s="5"/>
      <c r="GC88" s="5"/>
      <c r="GD88" s="5"/>
      <c r="GE88" s="5"/>
      <c r="GF88" s="5"/>
      <c r="GG88" s="5"/>
      <c r="GH88" s="5"/>
      <c r="GI88" s="5"/>
      <c r="GJ88" s="5"/>
      <c r="GK88" s="5"/>
      <c r="GL88" s="5"/>
      <c r="GM88" s="5"/>
      <c r="GN88" s="5"/>
      <c r="GO88" s="5"/>
      <c r="GP88" s="5"/>
      <c r="GQ88" s="5"/>
      <c r="GR88" s="5"/>
      <c r="GS88" s="5"/>
      <c r="GT88" s="5"/>
      <c r="GU88" s="5"/>
      <c r="GV88" s="5"/>
      <c r="GW88" s="5"/>
      <c r="GX88" s="5"/>
      <c r="GY88" s="5"/>
      <c r="GZ88" s="5"/>
      <c r="HA88" s="5"/>
      <c r="HB88" s="5"/>
      <c r="HC88" s="5"/>
      <c r="HD88" s="5"/>
      <c r="HE88" s="5"/>
      <c r="HF88" s="5"/>
      <c r="HG88" s="5"/>
      <c r="HH88" s="5"/>
      <c r="HI88" s="5"/>
      <c r="HJ88" s="5"/>
      <c r="HK88" s="5"/>
      <c r="HL88" s="5"/>
      <c r="HM88" s="5"/>
      <c r="HN88" s="5"/>
      <c r="HO88" s="5"/>
      <c r="HP88" s="5"/>
      <c r="HQ88" s="5"/>
      <c r="HR88" s="5"/>
      <c r="HS88" s="5"/>
      <c r="HT88" s="5"/>
      <c r="HU88" s="5"/>
      <c r="HV88" s="5"/>
      <c r="HW88" s="5"/>
      <c r="HX88" s="5"/>
      <c r="HY88" s="5"/>
      <c r="HZ88" s="5"/>
      <c r="IA88" s="5"/>
      <c r="IB88" s="5"/>
      <c r="IC88" s="5"/>
      <c r="ID88" s="5"/>
      <c r="IE88" s="5"/>
      <c r="IF88" s="5"/>
      <c r="IG88" s="5"/>
      <c r="IH88" s="5"/>
      <c r="II88" s="5"/>
      <c r="IJ88" s="5"/>
      <c r="IK88" s="5"/>
      <c r="IL88" s="5"/>
      <c r="IM88" s="5"/>
      <c r="IN88" s="5"/>
      <c r="IO88" s="5"/>
      <c r="IP88" s="5"/>
      <c r="IQ88" s="5"/>
      <c r="IR88" s="5"/>
      <c r="IS88" s="5"/>
      <c r="IT88" s="5"/>
      <c r="IU88" s="5"/>
      <c r="IV88" s="5"/>
    </row>
    <row r="89" spans="1:256" x14ac:dyDescent="0.25">
      <c r="A89" s="134" t="s">
        <v>13</v>
      </c>
      <c r="B89" s="249" t="s">
        <v>165</v>
      </c>
      <c r="C89" s="249"/>
      <c r="D89" s="249"/>
      <c r="E89" s="249"/>
      <c r="F89" s="249"/>
      <c r="G89" s="249"/>
      <c r="H89" s="249"/>
      <c r="I89" s="18">
        <f>(33/365*0.2*100%)</f>
        <v>1.8082191780821918E-2</v>
      </c>
      <c r="J89" s="24">
        <f>I33*I89</f>
        <v>64.01878849315068</v>
      </c>
      <c r="K89" s="62"/>
      <c r="L89" s="36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  <c r="GA89" s="5"/>
      <c r="GB89" s="5"/>
      <c r="GC89" s="5"/>
      <c r="GD89" s="5"/>
      <c r="GE89" s="5"/>
      <c r="GF89" s="5"/>
      <c r="GG89" s="5"/>
      <c r="GH89" s="5"/>
      <c r="GI89" s="5"/>
      <c r="GJ89" s="5"/>
      <c r="GK89" s="5"/>
      <c r="GL89" s="5"/>
      <c r="GM89" s="5"/>
      <c r="GN89" s="5"/>
      <c r="GO89" s="5"/>
      <c r="GP89" s="5"/>
      <c r="GQ89" s="5"/>
      <c r="GR89" s="5"/>
      <c r="GS89" s="5"/>
      <c r="GT89" s="5"/>
      <c r="GU89" s="5"/>
      <c r="GV89" s="5"/>
      <c r="GW89" s="5"/>
      <c r="GX89" s="5"/>
      <c r="GY89" s="5"/>
      <c r="GZ89" s="5"/>
      <c r="HA89" s="5"/>
      <c r="HB89" s="5"/>
      <c r="HC89" s="5"/>
      <c r="HD89" s="5"/>
      <c r="HE89" s="5"/>
      <c r="HF89" s="5"/>
      <c r="HG89" s="5"/>
      <c r="HH89" s="5"/>
      <c r="HI89" s="5"/>
      <c r="HJ89" s="5"/>
      <c r="HK89" s="5"/>
      <c r="HL89" s="5"/>
      <c r="HM89" s="5"/>
      <c r="HN89" s="5"/>
      <c r="HO89" s="5"/>
      <c r="HP89" s="5"/>
      <c r="HQ89" s="5"/>
      <c r="HR89" s="5"/>
      <c r="HS89" s="5"/>
      <c r="HT89" s="5"/>
      <c r="HU89" s="5"/>
      <c r="HV89" s="5"/>
      <c r="HW89" s="5"/>
      <c r="HX89" s="5"/>
      <c r="HY89" s="5"/>
      <c r="HZ89" s="5"/>
      <c r="IA89" s="5"/>
      <c r="IB89" s="5"/>
      <c r="IC89" s="5"/>
      <c r="ID89" s="5"/>
      <c r="IE89" s="5"/>
      <c r="IF89" s="5"/>
      <c r="IG89" s="5"/>
      <c r="IH89" s="5"/>
      <c r="II89" s="5"/>
      <c r="IJ89" s="5"/>
      <c r="IK89" s="5"/>
      <c r="IL89" s="5"/>
      <c r="IM89" s="5"/>
      <c r="IN89" s="5"/>
      <c r="IO89" s="5"/>
      <c r="IP89" s="5"/>
      <c r="IQ89" s="5"/>
      <c r="IR89" s="5"/>
      <c r="IS89" s="5"/>
      <c r="IT89" s="5"/>
      <c r="IU89" s="5"/>
      <c r="IV89" s="5"/>
    </row>
    <row r="90" spans="1:256" x14ac:dyDescent="0.25">
      <c r="A90" s="134" t="s">
        <v>14</v>
      </c>
      <c r="B90" s="269" t="s">
        <v>166</v>
      </c>
      <c r="C90" s="270"/>
      <c r="D90" s="270"/>
      <c r="E90" s="270"/>
      <c r="F90" s="270"/>
      <c r="G90" s="270"/>
      <c r="H90" s="271"/>
      <c r="I90" s="37">
        <f>(8%*I89)</f>
        <v>1.4465753424657535E-3</v>
      </c>
      <c r="J90" s="24">
        <f>I33*I90</f>
        <v>5.1215030794520553</v>
      </c>
      <c r="K90" s="63"/>
      <c r="L90" s="34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  <c r="EN90" s="5"/>
      <c r="EO90" s="5"/>
      <c r="EP90" s="5"/>
      <c r="EQ90" s="5"/>
      <c r="ER90" s="5"/>
      <c r="ES90" s="5"/>
      <c r="ET90" s="5"/>
      <c r="EU90" s="5"/>
      <c r="EV90" s="5"/>
      <c r="EW90" s="5"/>
      <c r="EX90" s="5"/>
      <c r="EY90" s="5"/>
      <c r="EZ90" s="5"/>
      <c r="FA90" s="5"/>
      <c r="FB90" s="5"/>
      <c r="FC90" s="5"/>
      <c r="FD90" s="5"/>
      <c r="FE90" s="5"/>
      <c r="FF90" s="5"/>
      <c r="FG90" s="5"/>
      <c r="FH90" s="5"/>
      <c r="FI90" s="5"/>
      <c r="FJ90" s="5"/>
      <c r="FK90" s="5"/>
      <c r="FL90" s="5"/>
      <c r="FM90" s="5"/>
      <c r="FN90" s="5"/>
      <c r="FO90" s="5"/>
      <c r="FP90" s="5"/>
      <c r="FQ90" s="5"/>
      <c r="FR90" s="5"/>
      <c r="FS90" s="5"/>
      <c r="FT90" s="5"/>
      <c r="FU90" s="5"/>
      <c r="FV90" s="5"/>
      <c r="FW90" s="5"/>
      <c r="FX90" s="5"/>
      <c r="FY90" s="5"/>
      <c r="FZ90" s="5"/>
      <c r="GA90" s="5"/>
      <c r="GB90" s="5"/>
      <c r="GC90" s="5"/>
      <c r="GD90" s="5"/>
      <c r="GE90" s="5"/>
      <c r="GF90" s="5"/>
      <c r="GG90" s="5"/>
      <c r="GH90" s="5"/>
      <c r="GI90" s="5"/>
      <c r="GJ90" s="5"/>
      <c r="GK90" s="5"/>
      <c r="GL90" s="5"/>
      <c r="GM90" s="5"/>
      <c r="GN90" s="5"/>
      <c r="GO90" s="5"/>
      <c r="GP90" s="5"/>
      <c r="GQ90" s="5"/>
      <c r="GR90" s="5"/>
      <c r="GS90" s="5"/>
      <c r="GT90" s="5"/>
      <c r="GU90" s="5"/>
      <c r="GV90" s="5"/>
      <c r="GW90" s="5"/>
      <c r="GX90" s="5"/>
      <c r="GY90" s="5"/>
      <c r="GZ90" s="5"/>
      <c r="HA90" s="5"/>
      <c r="HB90" s="5"/>
      <c r="HC90" s="5"/>
      <c r="HD90" s="5"/>
      <c r="HE90" s="5"/>
      <c r="HF90" s="5"/>
      <c r="HG90" s="5"/>
      <c r="HH90" s="5"/>
      <c r="HI90" s="5"/>
      <c r="HJ90" s="5"/>
      <c r="HK90" s="5"/>
      <c r="HL90" s="5"/>
      <c r="HM90" s="5"/>
      <c r="HN90" s="5"/>
      <c r="HO90" s="5"/>
      <c r="HP90" s="5"/>
      <c r="HQ90" s="5"/>
      <c r="HR90" s="5"/>
      <c r="HS90" s="5"/>
      <c r="HT90" s="5"/>
      <c r="HU90" s="5"/>
      <c r="HV90" s="5"/>
      <c r="HW90" s="5"/>
      <c r="HX90" s="5"/>
      <c r="HY90" s="5"/>
      <c r="HZ90" s="5"/>
      <c r="IA90" s="5"/>
      <c r="IB90" s="5"/>
      <c r="IC90" s="5"/>
      <c r="ID90" s="5"/>
      <c r="IE90" s="5"/>
      <c r="IF90" s="5"/>
      <c r="IG90" s="5"/>
      <c r="IH90" s="5"/>
      <c r="II90" s="5"/>
      <c r="IJ90" s="5"/>
      <c r="IK90" s="5"/>
      <c r="IL90" s="5"/>
      <c r="IM90" s="5"/>
      <c r="IN90" s="5"/>
      <c r="IO90" s="5"/>
      <c r="IP90" s="5"/>
      <c r="IQ90" s="5"/>
      <c r="IR90" s="5"/>
      <c r="IS90" s="5"/>
      <c r="IT90" s="5"/>
      <c r="IU90" s="5"/>
      <c r="IV90" s="5"/>
    </row>
    <row r="91" spans="1:256" s="39" customFormat="1" x14ac:dyDescent="0.2">
      <c r="A91" s="51" t="s">
        <v>26</v>
      </c>
      <c r="B91" s="272" t="s">
        <v>67</v>
      </c>
      <c r="C91" s="272"/>
      <c r="D91" s="272"/>
      <c r="E91" s="272"/>
      <c r="F91" s="272"/>
      <c r="G91" s="272"/>
      <c r="H91" s="272"/>
      <c r="I91" s="40">
        <f>(((1+2/12+(1/3*1/12))*(0.08*0.4*0.9*100%)))</f>
        <v>3.44E-2</v>
      </c>
      <c r="J91" s="24">
        <f>I33*I91</f>
        <v>121.79089519999999</v>
      </c>
      <c r="K91" s="64"/>
      <c r="L91" s="42"/>
    </row>
    <row r="92" spans="1:256" ht="31.7" customHeight="1" x14ac:dyDescent="0.25">
      <c r="A92" s="134" t="s">
        <v>29</v>
      </c>
      <c r="B92" s="249" t="s">
        <v>70</v>
      </c>
      <c r="C92" s="249"/>
      <c r="D92" s="249"/>
      <c r="E92" s="249"/>
      <c r="F92" s="249"/>
      <c r="G92" s="249"/>
      <c r="H92" s="249"/>
      <c r="I92" s="44">
        <f>(7/30)/12*100%</f>
        <v>1.9444444444444445E-2</v>
      </c>
      <c r="J92" s="24">
        <f>I33*I92</f>
        <v>68.841752777777785</v>
      </c>
      <c r="K92" s="32"/>
      <c r="L92" s="34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  <c r="DK92" s="5"/>
      <c r="DL92" s="5"/>
      <c r="DM92" s="5"/>
      <c r="DN92" s="5"/>
      <c r="DO92" s="5"/>
      <c r="DP92" s="5"/>
      <c r="DQ92" s="5"/>
      <c r="DR92" s="5"/>
      <c r="DS92" s="5"/>
      <c r="DT92" s="5"/>
      <c r="DU92" s="5"/>
      <c r="DV92" s="5"/>
      <c r="DW92" s="5"/>
      <c r="DX92" s="5"/>
      <c r="DY92" s="5"/>
      <c r="DZ92" s="5"/>
      <c r="EA92" s="5"/>
      <c r="EB92" s="5"/>
      <c r="EC92" s="5"/>
      <c r="ED92" s="5"/>
      <c r="EE92" s="5"/>
      <c r="EF92" s="5"/>
      <c r="EG92" s="5"/>
      <c r="EH92" s="5"/>
      <c r="EI92" s="5"/>
      <c r="EJ92" s="5"/>
      <c r="EK92" s="5"/>
      <c r="EL92" s="5"/>
      <c r="EM92" s="5"/>
      <c r="EN92" s="5"/>
      <c r="EO92" s="5"/>
      <c r="EP92" s="5"/>
      <c r="EQ92" s="5"/>
      <c r="ER92" s="5"/>
      <c r="ES92" s="5"/>
      <c r="ET92" s="5"/>
      <c r="EU92" s="5"/>
      <c r="EV92" s="5"/>
      <c r="EW92" s="5"/>
      <c r="EX92" s="5"/>
      <c r="EY92" s="5"/>
      <c r="EZ92" s="5"/>
      <c r="FA92" s="5"/>
      <c r="FB92" s="5"/>
      <c r="FC92" s="5"/>
      <c r="FD92" s="5"/>
      <c r="FE92" s="5"/>
      <c r="FF92" s="5"/>
      <c r="FG92" s="5"/>
      <c r="FH92" s="5"/>
      <c r="FI92" s="5"/>
      <c r="FJ92" s="5"/>
      <c r="FK92" s="5"/>
      <c r="FL92" s="5"/>
      <c r="FM92" s="5"/>
      <c r="FN92" s="5"/>
      <c r="FO92" s="5"/>
      <c r="FP92" s="5"/>
      <c r="FQ92" s="5"/>
      <c r="FR92" s="5"/>
      <c r="FS92" s="5"/>
      <c r="FT92" s="5"/>
      <c r="FU92" s="5"/>
      <c r="FV92" s="5"/>
      <c r="FW92" s="5"/>
      <c r="FX92" s="5"/>
      <c r="FY92" s="5"/>
      <c r="FZ92" s="5"/>
      <c r="GA92" s="5"/>
      <c r="GB92" s="5"/>
      <c r="GC92" s="5"/>
      <c r="GD92" s="5"/>
      <c r="GE92" s="5"/>
      <c r="GF92" s="5"/>
      <c r="GG92" s="5"/>
      <c r="GH92" s="5"/>
      <c r="GI92" s="5"/>
      <c r="GJ92" s="5"/>
      <c r="GK92" s="5"/>
      <c r="GL92" s="5"/>
      <c r="GM92" s="5"/>
      <c r="GN92" s="5"/>
      <c r="GO92" s="5"/>
      <c r="GP92" s="5"/>
      <c r="GQ92" s="5"/>
      <c r="GR92" s="5"/>
      <c r="GS92" s="5"/>
      <c r="GT92" s="5"/>
      <c r="GU92" s="5"/>
      <c r="GV92" s="5"/>
      <c r="GW92" s="5"/>
      <c r="GX92" s="5"/>
      <c r="GY92" s="5"/>
      <c r="GZ92" s="5"/>
      <c r="HA92" s="5"/>
      <c r="HB92" s="5"/>
      <c r="HC92" s="5"/>
      <c r="HD92" s="5"/>
      <c r="HE92" s="5"/>
      <c r="HF92" s="5"/>
      <c r="HG92" s="5"/>
      <c r="HH92" s="5"/>
      <c r="HI92" s="5"/>
      <c r="HJ92" s="5"/>
      <c r="HK92" s="5"/>
      <c r="HL92" s="5"/>
      <c r="HM92" s="5"/>
      <c r="HN92" s="5"/>
      <c r="HO92" s="5"/>
      <c r="HP92" s="5"/>
      <c r="HQ92" s="5"/>
      <c r="HR92" s="5"/>
      <c r="HS92" s="5"/>
      <c r="HT92" s="5"/>
      <c r="HU92" s="5"/>
      <c r="HV92" s="5"/>
      <c r="HW92" s="5"/>
      <c r="HX92" s="5"/>
      <c r="HY92" s="5"/>
      <c r="HZ92" s="5"/>
      <c r="IA92" s="5"/>
      <c r="IB92" s="5"/>
      <c r="IC92" s="5"/>
      <c r="ID92" s="5"/>
      <c r="IE92" s="5"/>
      <c r="IF92" s="5"/>
      <c r="IG92" s="5"/>
      <c r="IH92" s="5"/>
      <c r="II92" s="5"/>
      <c r="IJ92" s="5"/>
      <c r="IK92" s="5"/>
      <c r="IL92" s="5"/>
      <c r="IM92" s="5"/>
      <c r="IN92" s="5"/>
      <c r="IO92" s="5"/>
      <c r="IP92" s="5"/>
      <c r="IQ92" s="5"/>
      <c r="IR92" s="5"/>
      <c r="IS92" s="5"/>
      <c r="IT92" s="5"/>
      <c r="IU92" s="5"/>
      <c r="IV92" s="5"/>
    </row>
    <row r="93" spans="1:256" ht="15.75" customHeight="1" x14ac:dyDescent="0.25">
      <c r="A93" s="134" t="s">
        <v>8</v>
      </c>
      <c r="B93" s="275" t="s">
        <v>68</v>
      </c>
      <c r="C93" s="275"/>
      <c r="D93" s="275"/>
      <c r="E93" s="275"/>
      <c r="F93" s="275"/>
      <c r="G93" s="275"/>
      <c r="H93" s="275"/>
      <c r="I93" s="15">
        <f>36.8%*1.94%</f>
        <v>7.1392000000000001E-3</v>
      </c>
      <c r="J93" s="24">
        <f>I33*I93</f>
        <v>25.275859273600002</v>
      </c>
      <c r="K93" s="32"/>
      <c r="L93" s="4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  <c r="EI93" s="5"/>
      <c r="EJ93" s="5"/>
      <c r="EK93" s="5"/>
      <c r="EL93" s="5"/>
      <c r="EM93" s="5"/>
      <c r="EN93" s="5"/>
      <c r="EO93" s="5"/>
      <c r="EP93" s="5"/>
      <c r="EQ93" s="5"/>
      <c r="ER93" s="5"/>
      <c r="ES93" s="5"/>
      <c r="ET93" s="5"/>
      <c r="EU93" s="5"/>
      <c r="EV93" s="5"/>
      <c r="EW93" s="5"/>
      <c r="EX93" s="5"/>
      <c r="EY93" s="5"/>
      <c r="EZ93" s="5"/>
      <c r="FA93" s="5"/>
      <c r="FB93" s="5"/>
      <c r="FC93" s="5"/>
      <c r="FD93" s="5"/>
      <c r="FE93" s="5"/>
      <c r="FF93" s="5"/>
      <c r="FG93" s="5"/>
      <c r="FH93" s="5"/>
      <c r="FI93" s="5"/>
      <c r="FJ93" s="5"/>
      <c r="FK93" s="5"/>
      <c r="FL93" s="5"/>
      <c r="FM93" s="5"/>
      <c r="FN93" s="5"/>
      <c r="FO93" s="5"/>
      <c r="FP93" s="5"/>
      <c r="FQ93" s="5"/>
      <c r="FR93" s="5"/>
      <c r="FS93" s="5"/>
      <c r="FT93" s="5"/>
      <c r="FU93" s="5"/>
      <c r="FV93" s="5"/>
      <c r="FW93" s="5"/>
      <c r="FX93" s="5"/>
      <c r="FY93" s="5"/>
      <c r="FZ93" s="5"/>
      <c r="GA93" s="5"/>
      <c r="GB93" s="5"/>
      <c r="GC93" s="5"/>
      <c r="GD93" s="5"/>
      <c r="GE93" s="5"/>
      <c r="GF93" s="5"/>
      <c r="GG93" s="5"/>
      <c r="GH93" s="5"/>
      <c r="GI93" s="5"/>
      <c r="GJ93" s="5"/>
      <c r="GK93" s="5"/>
      <c r="GL93" s="5"/>
      <c r="GM93" s="5"/>
      <c r="GN93" s="5"/>
      <c r="GO93" s="5"/>
      <c r="GP93" s="5"/>
      <c r="GQ93" s="5"/>
      <c r="GR93" s="5"/>
      <c r="GS93" s="5"/>
      <c r="GT93" s="5"/>
      <c r="GU93" s="5"/>
      <c r="GV93" s="5"/>
      <c r="GW93" s="5"/>
      <c r="GX93" s="5"/>
      <c r="GY93" s="5"/>
      <c r="GZ93" s="5"/>
      <c r="HA93" s="5"/>
      <c r="HB93" s="5"/>
      <c r="HC93" s="5"/>
      <c r="HD93" s="5"/>
      <c r="HE93" s="5"/>
      <c r="HF93" s="5"/>
      <c r="HG93" s="5"/>
      <c r="HH93" s="5"/>
      <c r="HI93" s="5"/>
      <c r="HJ93" s="5"/>
      <c r="HK93" s="5"/>
      <c r="HL93" s="5"/>
      <c r="HM93" s="5"/>
      <c r="HN93" s="5"/>
      <c r="HO93" s="5"/>
      <c r="HP93" s="5"/>
      <c r="HQ93" s="5"/>
      <c r="HR93" s="5"/>
      <c r="HS93" s="5"/>
      <c r="HT93" s="5"/>
      <c r="HU93" s="5"/>
      <c r="HV93" s="5"/>
      <c r="HW93" s="5"/>
      <c r="HX93" s="5"/>
      <c r="HY93" s="5"/>
      <c r="HZ93" s="5"/>
      <c r="IA93" s="5"/>
      <c r="IB93" s="5"/>
      <c r="IC93" s="5"/>
      <c r="ID93" s="5"/>
      <c r="IE93" s="5"/>
      <c r="IF93" s="5"/>
      <c r="IG93" s="5"/>
      <c r="IH93" s="5"/>
      <c r="II93" s="5"/>
      <c r="IJ93" s="5"/>
      <c r="IK93" s="5"/>
      <c r="IL93" s="5"/>
      <c r="IM93" s="5"/>
      <c r="IN93" s="5"/>
      <c r="IO93" s="5"/>
      <c r="IP93" s="5"/>
      <c r="IQ93" s="5"/>
      <c r="IR93" s="5"/>
      <c r="IS93" s="5"/>
      <c r="IT93" s="5"/>
      <c r="IU93" s="5"/>
      <c r="IV93" s="5"/>
    </row>
    <row r="94" spans="1:256" x14ac:dyDescent="0.25">
      <c r="A94" s="134" t="s">
        <v>32</v>
      </c>
      <c r="B94" s="269" t="s">
        <v>72</v>
      </c>
      <c r="C94" s="270"/>
      <c r="D94" s="270"/>
      <c r="E94" s="270"/>
      <c r="F94" s="270"/>
      <c r="G94" s="270"/>
      <c r="H94" s="271"/>
      <c r="I94" s="43">
        <f>0.08*0.0194*0.4*100%</f>
        <v>6.2080000000000002E-4</v>
      </c>
      <c r="J94" s="24">
        <f>I33*I94</f>
        <v>2.1979008063999999</v>
      </c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  <c r="DS94" s="5"/>
      <c r="DT94" s="5"/>
      <c r="DU94" s="5"/>
      <c r="DV94" s="5"/>
      <c r="DW94" s="5"/>
      <c r="DX94" s="5"/>
      <c r="DY94" s="5"/>
      <c r="DZ94" s="5"/>
      <c r="EA94" s="5"/>
      <c r="EB94" s="5"/>
      <c r="EC94" s="5"/>
      <c r="ED94" s="5"/>
      <c r="EE94" s="5"/>
      <c r="EF94" s="5"/>
      <c r="EG94" s="5"/>
      <c r="EH94" s="5"/>
      <c r="EI94" s="5"/>
      <c r="EJ94" s="5"/>
      <c r="EK94" s="5"/>
      <c r="EL94" s="5"/>
      <c r="EM94" s="5"/>
      <c r="EN94" s="5"/>
      <c r="EO94" s="5"/>
      <c r="EP94" s="5"/>
      <c r="EQ94" s="5"/>
      <c r="ER94" s="5"/>
      <c r="ES94" s="5"/>
      <c r="ET94" s="5"/>
      <c r="EU94" s="5"/>
      <c r="EV94" s="5"/>
      <c r="EW94" s="5"/>
      <c r="EX94" s="5"/>
      <c r="EY94" s="5"/>
      <c r="EZ94" s="5"/>
      <c r="FA94" s="5"/>
      <c r="FB94" s="5"/>
      <c r="FC94" s="5"/>
      <c r="FD94" s="5"/>
      <c r="FE94" s="5"/>
      <c r="FF94" s="5"/>
      <c r="FG94" s="5"/>
      <c r="FH94" s="5"/>
      <c r="FI94" s="5"/>
      <c r="FJ94" s="5"/>
      <c r="FK94" s="5"/>
      <c r="FL94" s="5"/>
      <c r="FM94" s="5"/>
      <c r="FN94" s="5"/>
      <c r="FO94" s="5"/>
      <c r="FP94" s="5"/>
      <c r="FQ94" s="5"/>
      <c r="FR94" s="5"/>
      <c r="FS94" s="5"/>
      <c r="FT94" s="5"/>
      <c r="FU94" s="5"/>
      <c r="FV94" s="5"/>
      <c r="FW94" s="5"/>
      <c r="FX94" s="5"/>
      <c r="FY94" s="5"/>
      <c r="FZ94" s="5"/>
      <c r="GA94" s="5"/>
      <c r="GB94" s="5"/>
      <c r="GC94" s="5"/>
      <c r="GD94" s="5"/>
      <c r="GE94" s="5"/>
      <c r="GF94" s="5"/>
      <c r="GG94" s="5"/>
      <c r="GH94" s="5"/>
      <c r="GI94" s="5"/>
      <c r="GJ94" s="5"/>
      <c r="GK94" s="5"/>
      <c r="GL94" s="5"/>
      <c r="GM94" s="5"/>
      <c r="GN94" s="5"/>
      <c r="GO94" s="5"/>
      <c r="GP94" s="5"/>
      <c r="GQ94" s="5"/>
      <c r="GR94" s="5"/>
      <c r="GS94" s="5"/>
      <c r="GT94" s="5"/>
      <c r="GU94" s="5"/>
      <c r="GV94" s="5"/>
      <c r="GW94" s="5"/>
      <c r="GX94" s="5"/>
      <c r="GY94" s="5"/>
      <c r="GZ94" s="5"/>
      <c r="HA94" s="5"/>
      <c r="HB94" s="5"/>
      <c r="HC94" s="5"/>
      <c r="HD94" s="5"/>
      <c r="HE94" s="5"/>
      <c r="HF94" s="5"/>
      <c r="HG94" s="5"/>
      <c r="HH94" s="5"/>
      <c r="HI94" s="5"/>
      <c r="HJ94" s="5"/>
      <c r="HK94" s="5"/>
      <c r="HL94" s="5"/>
      <c r="HM94" s="5"/>
      <c r="HN94" s="5"/>
      <c r="HO94" s="5"/>
      <c r="HP94" s="5"/>
      <c r="HQ94" s="5"/>
      <c r="HR94" s="5"/>
      <c r="HS94" s="5"/>
      <c r="HT94" s="5"/>
      <c r="HU94" s="5"/>
      <c r="HV94" s="5"/>
      <c r="HW94" s="5"/>
      <c r="HX94" s="5"/>
      <c r="HY94" s="5"/>
      <c r="HZ94" s="5"/>
      <c r="IA94" s="5"/>
      <c r="IB94" s="5"/>
      <c r="IC94" s="5"/>
      <c r="ID94" s="5"/>
      <c r="IE94" s="5"/>
      <c r="IF94" s="5"/>
      <c r="IG94" s="5"/>
      <c r="IH94" s="5"/>
      <c r="II94" s="5"/>
      <c r="IJ94" s="5"/>
      <c r="IK94" s="5"/>
      <c r="IL94" s="5"/>
      <c r="IM94" s="5"/>
      <c r="IN94" s="5"/>
      <c r="IO94" s="5"/>
      <c r="IP94" s="5"/>
      <c r="IQ94" s="5"/>
      <c r="IR94" s="5"/>
      <c r="IS94" s="5"/>
      <c r="IT94" s="5"/>
      <c r="IU94" s="5"/>
      <c r="IV94" s="5"/>
    </row>
    <row r="95" spans="1:256" ht="15.75" customHeight="1" x14ac:dyDescent="0.25">
      <c r="A95" s="50"/>
      <c r="B95" s="251" t="s">
        <v>73</v>
      </c>
      <c r="C95" s="252"/>
      <c r="D95" s="252"/>
      <c r="E95" s="252"/>
      <c r="F95" s="252"/>
      <c r="G95" s="252"/>
      <c r="H95" s="253"/>
      <c r="I95" s="41">
        <f>SUM(I89:I94)</f>
        <v>8.1133211567732122E-2</v>
      </c>
      <c r="J95" s="25">
        <f>SUM(J89:J94)</f>
        <v>287.24669963038053</v>
      </c>
      <c r="K95" s="32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  <c r="EN95" s="5"/>
      <c r="EO95" s="5"/>
      <c r="EP95" s="5"/>
      <c r="EQ95" s="5"/>
      <c r="ER95" s="5"/>
      <c r="ES95" s="5"/>
      <c r="ET95" s="5"/>
      <c r="EU95" s="5"/>
      <c r="EV95" s="5"/>
      <c r="EW95" s="5"/>
      <c r="EX95" s="5"/>
      <c r="EY95" s="5"/>
      <c r="EZ95" s="5"/>
      <c r="FA95" s="5"/>
      <c r="FB95" s="5"/>
      <c r="FC95" s="5"/>
      <c r="FD95" s="5"/>
      <c r="FE95" s="5"/>
      <c r="FF95" s="5"/>
      <c r="FG95" s="5"/>
      <c r="FH95" s="5"/>
      <c r="FI95" s="5"/>
      <c r="FJ95" s="5"/>
      <c r="FK95" s="5"/>
      <c r="FL95" s="5"/>
      <c r="FM95" s="5"/>
      <c r="FN95" s="5"/>
      <c r="FO95" s="5"/>
      <c r="FP95" s="5"/>
      <c r="FQ95" s="5"/>
      <c r="FR95" s="5"/>
      <c r="FS95" s="5"/>
      <c r="FT95" s="5"/>
      <c r="FU95" s="5"/>
      <c r="FV95" s="5"/>
      <c r="FW95" s="5"/>
      <c r="FX95" s="5"/>
      <c r="FY95" s="5"/>
      <c r="FZ95" s="5"/>
      <c r="GA95" s="5"/>
      <c r="GB95" s="5"/>
      <c r="GC95" s="5"/>
      <c r="GD95" s="5"/>
      <c r="GE95" s="5"/>
      <c r="GF95" s="5"/>
      <c r="GG95" s="5"/>
      <c r="GH95" s="5"/>
      <c r="GI95" s="5"/>
      <c r="GJ95" s="5"/>
      <c r="GK95" s="5"/>
      <c r="GL95" s="5"/>
      <c r="GM95" s="5"/>
      <c r="GN95" s="5"/>
      <c r="GO95" s="5"/>
      <c r="GP95" s="5"/>
      <c r="GQ95" s="5"/>
      <c r="GR95" s="5"/>
      <c r="GS95" s="5"/>
      <c r="GT95" s="5"/>
      <c r="GU95" s="5"/>
      <c r="GV95" s="5"/>
      <c r="GW95" s="5"/>
      <c r="GX95" s="5"/>
      <c r="GY95" s="5"/>
      <c r="GZ95" s="5"/>
      <c r="HA95" s="5"/>
      <c r="HB95" s="5"/>
      <c r="HC95" s="5"/>
      <c r="HD95" s="5"/>
      <c r="HE95" s="5"/>
      <c r="HF95" s="5"/>
      <c r="HG95" s="5"/>
      <c r="HH95" s="5"/>
      <c r="HI95" s="5"/>
      <c r="HJ95" s="5"/>
      <c r="HK95" s="5"/>
      <c r="HL95" s="5"/>
      <c r="HM95" s="5"/>
      <c r="HN95" s="5"/>
      <c r="HO95" s="5"/>
      <c r="HP95" s="5"/>
      <c r="HQ95" s="5"/>
      <c r="HR95" s="5"/>
      <c r="HS95" s="5"/>
      <c r="HT95" s="5"/>
      <c r="HU95" s="5"/>
      <c r="HV95" s="5"/>
      <c r="HW95" s="5"/>
      <c r="HX95" s="5"/>
      <c r="HY95" s="5"/>
      <c r="HZ95" s="5"/>
      <c r="IA95" s="5"/>
      <c r="IB95" s="5"/>
      <c r="IC95" s="5"/>
      <c r="ID95" s="5"/>
      <c r="IE95" s="5"/>
      <c r="IF95" s="5"/>
      <c r="IG95" s="5"/>
      <c r="IH95" s="5"/>
      <c r="II95" s="5"/>
      <c r="IJ95" s="5"/>
      <c r="IK95" s="5"/>
      <c r="IL95" s="5"/>
      <c r="IM95" s="5"/>
      <c r="IN95" s="5"/>
      <c r="IO95" s="5"/>
      <c r="IP95" s="5"/>
      <c r="IQ95" s="5"/>
      <c r="IR95" s="5"/>
      <c r="IS95" s="5"/>
      <c r="IT95" s="5"/>
      <c r="IU95" s="5"/>
      <c r="IV95" s="5"/>
    </row>
    <row r="96" spans="1:256" ht="15.95" customHeight="1" x14ac:dyDescent="0.25">
      <c r="A96" s="276"/>
      <c r="B96" s="276"/>
      <c r="C96" s="276"/>
      <c r="D96" s="276"/>
      <c r="E96" s="276"/>
      <c r="F96" s="276"/>
      <c r="G96" s="276"/>
      <c r="H96" s="276"/>
      <c r="I96" s="276"/>
      <c r="J96" s="277"/>
      <c r="K96" s="5"/>
      <c r="L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  <c r="EM96" s="5"/>
      <c r="EN96" s="5"/>
      <c r="EO96" s="5"/>
      <c r="EP96" s="5"/>
      <c r="EQ96" s="5"/>
      <c r="ER96" s="5"/>
      <c r="ES96" s="5"/>
      <c r="ET96" s="5"/>
      <c r="EU96" s="5"/>
      <c r="EV96" s="5"/>
      <c r="EW96" s="5"/>
      <c r="EX96" s="5"/>
      <c r="EY96" s="5"/>
      <c r="EZ96" s="5"/>
      <c r="FA96" s="5"/>
      <c r="FB96" s="5"/>
      <c r="FC96" s="5"/>
      <c r="FD96" s="5"/>
      <c r="FE96" s="5"/>
      <c r="FF96" s="5"/>
      <c r="FG96" s="5"/>
      <c r="FH96" s="5"/>
      <c r="FI96" s="5"/>
      <c r="FJ96" s="5"/>
      <c r="FK96" s="5"/>
      <c r="FL96" s="5"/>
      <c r="FM96" s="5"/>
      <c r="FN96" s="5"/>
      <c r="FO96" s="5"/>
      <c r="FP96" s="5"/>
      <c r="FQ96" s="5"/>
      <c r="FR96" s="5"/>
      <c r="FS96" s="5"/>
      <c r="FT96" s="5"/>
      <c r="FU96" s="5"/>
      <c r="FV96" s="5"/>
      <c r="FW96" s="5"/>
      <c r="FX96" s="5"/>
      <c r="FY96" s="5"/>
      <c r="FZ96" s="5"/>
      <c r="GA96" s="5"/>
      <c r="GB96" s="5"/>
      <c r="GC96" s="5"/>
      <c r="GD96" s="5"/>
      <c r="GE96" s="5"/>
      <c r="GF96" s="5"/>
      <c r="GG96" s="5"/>
      <c r="GH96" s="5"/>
      <c r="GI96" s="5"/>
      <c r="GJ96" s="5"/>
      <c r="GK96" s="5"/>
      <c r="GL96" s="5"/>
      <c r="GM96" s="5"/>
      <c r="GN96" s="5"/>
      <c r="GO96" s="5"/>
      <c r="GP96" s="5"/>
      <c r="GQ96" s="5"/>
      <c r="GR96" s="5"/>
      <c r="GS96" s="5"/>
      <c r="GT96" s="5"/>
      <c r="GU96" s="5"/>
      <c r="GV96" s="5"/>
      <c r="GW96" s="5"/>
      <c r="GX96" s="5"/>
      <c r="GY96" s="5"/>
      <c r="GZ96" s="5"/>
      <c r="HA96" s="5"/>
      <c r="HB96" s="5"/>
      <c r="HC96" s="5"/>
      <c r="HD96" s="5"/>
      <c r="HE96" s="5"/>
      <c r="HF96" s="5"/>
      <c r="HG96" s="5"/>
      <c r="HH96" s="5"/>
      <c r="HI96" s="5"/>
      <c r="HJ96" s="5"/>
      <c r="HK96" s="5"/>
      <c r="HL96" s="5"/>
      <c r="HM96" s="5"/>
      <c r="HN96" s="5"/>
      <c r="HO96" s="5"/>
      <c r="HP96" s="5"/>
      <c r="HQ96" s="5"/>
      <c r="HR96" s="5"/>
      <c r="HS96" s="5"/>
      <c r="HT96" s="5"/>
      <c r="HU96" s="5"/>
      <c r="HV96" s="5"/>
      <c r="HW96" s="5"/>
      <c r="HX96" s="5"/>
      <c r="HY96" s="5"/>
      <c r="HZ96" s="5"/>
      <c r="IA96" s="5"/>
      <c r="IB96" s="5"/>
      <c r="IC96" s="5"/>
      <c r="ID96" s="5"/>
      <c r="IE96" s="5"/>
      <c r="IF96" s="5"/>
      <c r="IG96" s="5"/>
      <c r="IH96" s="5"/>
      <c r="II96" s="5"/>
      <c r="IJ96" s="5"/>
      <c r="IK96" s="5"/>
      <c r="IL96" s="5"/>
      <c r="IM96" s="5"/>
      <c r="IN96" s="5"/>
      <c r="IO96" s="5"/>
      <c r="IP96" s="5"/>
      <c r="IQ96" s="5"/>
      <c r="IR96" s="5"/>
      <c r="IS96" s="5"/>
      <c r="IT96" s="5"/>
      <c r="IU96" s="5"/>
      <c r="IV96" s="5"/>
    </row>
    <row r="97" spans="1:256" ht="15" customHeight="1" x14ac:dyDescent="0.25">
      <c r="A97" s="278"/>
      <c r="B97" s="278"/>
      <c r="C97" s="278"/>
      <c r="D97" s="278"/>
      <c r="E97" s="278"/>
      <c r="F97" s="278"/>
      <c r="G97" s="278"/>
      <c r="H97" s="278"/>
      <c r="I97" s="278"/>
      <c r="J97" s="279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  <c r="EM97" s="5"/>
      <c r="EN97" s="5"/>
      <c r="EO97" s="5"/>
      <c r="EP97" s="5"/>
      <c r="EQ97" s="5"/>
      <c r="ER97" s="5"/>
      <c r="ES97" s="5"/>
      <c r="ET97" s="5"/>
      <c r="EU97" s="5"/>
      <c r="EV97" s="5"/>
      <c r="EW97" s="5"/>
      <c r="EX97" s="5"/>
      <c r="EY97" s="5"/>
      <c r="EZ97" s="5"/>
      <c r="FA97" s="5"/>
      <c r="FB97" s="5"/>
      <c r="FC97" s="5"/>
      <c r="FD97" s="5"/>
      <c r="FE97" s="5"/>
      <c r="FF97" s="5"/>
      <c r="FG97" s="5"/>
      <c r="FH97" s="5"/>
      <c r="FI97" s="5"/>
      <c r="FJ97" s="5"/>
      <c r="FK97" s="5"/>
      <c r="FL97" s="5"/>
      <c r="FM97" s="5"/>
      <c r="FN97" s="5"/>
      <c r="FO97" s="5"/>
      <c r="FP97" s="5"/>
      <c r="FQ97" s="5"/>
      <c r="FR97" s="5"/>
      <c r="FS97" s="5"/>
      <c r="FT97" s="5"/>
      <c r="FU97" s="5"/>
      <c r="FV97" s="5"/>
      <c r="FW97" s="5"/>
      <c r="FX97" s="5"/>
      <c r="FY97" s="5"/>
      <c r="FZ97" s="5"/>
      <c r="GA97" s="5"/>
      <c r="GB97" s="5"/>
      <c r="GC97" s="5"/>
      <c r="GD97" s="5"/>
      <c r="GE97" s="5"/>
      <c r="GF97" s="5"/>
      <c r="GG97" s="5"/>
      <c r="GH97" s="5"/>
      <c r="GI97" s="5"/>
      <c r="GJ97" s="5"/>
      <c r="GK97" s="5"/>
      <c r="GL97" s="5"/>
      <c r="GM97" s="5"/>
      <c r="GN97" s="5"/>
      <c r="GO97" s="5"/>
      <c r="GP97" s="5"/>
      <c r="GQ97" s="5"/>
      <c r="GR97" s="5"/>
      <c r="GS97" s="5"/>
      <c r="GT97" s="5"/>
      <c r="GU97" s="5"/>
      <c r="GV97" s="5"/>
      <c r="GW97" s="5"/>
      <c r="GX97" s="5"/>
      <c r="GY97" s="5"/>
      <c r="GZ97" s="5"/>
      <c r="HA97" s="5"/>
      <c r="HB97" s="5"/>
      <c r="HC97" s="5"/>
      <c r="HD97" s="5"/>
      <c r="HE97" s="5"/>
      <c r="HF97" s="5"/>
      <c r="HG97" s="5"/>
      <c r="HH97" s="5"/>
      <c r="HI97" s="5"/>
      <c r="HJ97" s="5"/>
      <c r="HK97" s="5"/>
      <c r="HL97" s="5"/>
      <c r="HM97" s="5"/>
      <c r="HN97" s="5"/>
      <c r="HO97" s="5"/>
      <c r="HP97" s="5"/>
      <c r="HQ97" s="5"/>
      <c r="HR97" s="5"/>
      <c r="HS97" s="5"/>
      <c r="HT97" s="5"/>
      <c r="HU97" s="5"/>
      <c r="HV97" s="5"/>
      <c r="HW97" s="5"/>
      <c r="HX97" s="5"/>
      <c r="HY97" s="5"/>
      <c r="HZ97" s="5"/>
      <c r="IA97" s="5"/>
      <c r="IB97" s="5"/>
      <c r="IC97" s="5"/>
      <c r="ID97" s="5"/>
      <c r="IE97" s="5"/>
      <c r="IF97" s="5"/>
      <c r="IG97" s="5"/>
      <c r="IH97" s="5"/>
      <c r="II97" s="5"/>
      <c r="IJ97" s="5"/>
      <c r="IK97" s="5"/>
      <c r="IL97" s="5"/>
      <c r="IM97" s="5"/>
      <c r="IN97" s="5"/>
      <c r="IO97" s="5"/>
      <c r="IP97" s="5"/>
      <c r="IQ97" s="5"/>
      <c r="IR97" s="5"/>
      <c r="IS97" s="5"/>
      <c r="IT97" s="5"/>
      <c r="IU97" s="5"/>
      <c r="IV97" s="5"/>
    </row>
    <row r="98" spans="1:256" ht="18.600000000000001" customHeight="1" x14ac:dyDescent="0.25">
      <c r="A98" s="219" t="s">
        <v>46</v>
      </c>
      <c r="B98" s="219"/>
      <c r="C98" s="219"/>
      <c r="D98" s="219"/>
      <c r="E98" s="219"/>
      <c r="F98" s="219"/>
      <c r="G98" s="219"/>
      <c r="H98" s="219"/>
      <c r="I98" s="219"/>
      <c r="J98" s="219"/>
      <c r="K98" s="6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  <c r="DW98" s="5"/>
      <c r="DX98" s="5"/>
      <c r="DY98" s="5"/>
      <c r="DZ98" s="5"/>
      <c r="EA98" s="5"/>
      <c r="EB98" s="5"/>
      <c r="EC98" s="5"/>
      <c r="ED98" s="5"/>
      <c r="EE98" s="5"/>
      <c r="EF98" s="5"/>
      <c r="EG98" s="5"/>
      <c r="EH98" s="5"/>
      <c r="EI98" s="5"/>
      <c r="EJ98" s="5"/>
      <c r="EK98" s="5"/>
      <c r="EL98" s="5"/>
      <c r="EM98" s="5"/>
      <c r="EN98" s="5"/>
      <c r="EO98" s="5"/>
      <c r="EP98" s="5"/>
      <c r="EQ98" s="5"/>
      <c r="ER98" s="5"/>
      <c r="ES98" s="5"/>
      <c r="ET98" s="5"/>
      <c r="EU98" s="5"/>
      <c r="EV98" s="5"/>
      <c r="EW98" s="5"/>
      <c r="EX98" s="5"/>
      <c r="EY98" s="5"/>
      <c r="EZ98" s="5"/>
      <c r="FA98" s="5"/>
      <c r="FB98" s="5"/>
      <c r="FC98" s="5"/>
      <c r="FD98" s="5"/>
      <c r="FE98" s="5"/>
      <c r="FF98" s="5"/>
      <c r="FG98" s="5"/>
      <c r="FH98" s="5"/>
      <c r="FI98" s="5"/>
      <c r="FJ98" s="5"/>
      <c r="FK98" s="5"/>
      <c r="FL98" s="5"/>
      <c r="FM98" s="5"/>
      <c r="FN98" s="5"/>
      <c r="FO98" s="5"/>
      <c r="FP98" s="5"/>
      <c r="FQ98" s="5"/>
      <c r="FR98" s="5"/>
      <c r="FS98" s="5"/>
      <c r="FT98" s="5"/>
      <c r="FU98" s="5"/>
      <c r="FV98" s="5"/>
      <c r="FW98" s="5"/>
      <c r="FX98" s="5"/>
      <c r="FY98" s="5"/>
      <c r="FZ98" s="5"/>
      <c r="GA98" s="5"/>
      <c r="GB98" s="5"/>
      <c r="GC98" s="5"/>
      <c r="GD98" s="5"/>
      <c r="GE98" s="5"/>
      <c r="GF98" s="5"/>
      <c r="GG98" s="5"/>
      <c r="GH98" s="5"/>
      <c r="GI98" s="5"/>
      <c r="GJ98" s="5"/>
      <c r="GK98" s="5"/>
      <c r="GL98" s="5"/>
      <c r="GM98" s="5"/>
      <c r="GN98" s="5"/>
      <c r="GO98" s="5"/>
      <c r="GP98" s="5"/>
      <c r="GQ98" s="5"/>
      <c r="GR98" s="5"/>
      <c r="GS98" s="5"/>
      <c r="GT98" s="5"/>
      <c r="GU98" s="5"/>
      <c r="GV98" s="5"/>
      <c r="GW98" s="5"/>
      <c r="GX98" s="5"/>
      <c r="GY98" s="5"/>
      <c r="GZ98" s="5"/>
      <c r="HA98" s="5"/>
      <c r="HB98" s="5"/>
      <c r="HC98" s="5"/>
      <c r="HD98" s="5"/>
      <c r="HE98" s="5"/>
      <c r="HF98" s="5"/>
      <c r="HG98" s="5"/>
      <c r="HH98" s="5"/>
      <c r="HI98" s="5"/>
      <c r="HJ98" s="5"/>
      <c r="HK98" s="5"/>
      <c r="HL98" s="5"/>
      <c r="HM98" s="5"/>
      <c r="HN98" s="5"/>
      <c r="HO98" s="5"/>
      <c r="HP98" s="5"/>
      <c r="HQ98" s="5"/>
      <c r="HR98" s="5"/>
      <c r="HS98" s="5"/>
      <c r="HT98" s="5"/>
      <c r="HU98" s="5"/>
      <c r="HV98" s="5"/>
      <c r="HW98" s="5"/>
      <c r="HX98" s="5"/>
      <c r="HY98" s="5"/>
      <c r="HZ98" s="5"/>
      <c r="IA98" s="5"/>
      <c r="IB98" s="5"/>
      <c r="IC98" s="5"/>
      <c r="ID98" s="5"/>
      <c r="IE98" s="5"/>
      <c r="IF98" s="5"/>
      <c r="IG98" s="5"/>
      <c r="IH98" s="5"/>
      <c r="II98" s="5"/>
      <c r="IJ98" s="5"/>
      <c r="IK98" s="5"/>
      <c r="IL98" s="5"/>
      <c r="IM98" s="5"/>
      <c r="IN98" s="5"/>
      <c r="IO98" s="5"/>
      <c r="IP98" s="5"/>
      <c r="IQ98" s="5"/>
      <c r="IR98" s="5"/>
      <c r="IS98" s="5"/>
      <c r="IT98" s="5"/>
      <c r="IU98" s="5"/>
      <c r="IV98" s="5"/>
    </row>
    <row r="99" spans="1:256" s="33" customFormat="1" ht="18.95" customHeight="1" x14ac:dyDescent="0.25">
      <c r="A99" s="219" t="s">
        <v>47</v>
      </c>
      <c r="B99" s="219"/>
      <c r="C99" s="219"/>
      <c r="D99" s="219"/>
      <c r="E99" s="219"/>
      <c r="F99" s="219"/>
      <c r="G99" s="219"/>
      <c r="H99" s="219"/>
      <c r="I99" s="219"/>
      <c r="J99" s="219"/>
      <c r="K99" s="65"/>
    </row>
    <row r="100" spans="1:256" ht="15.75" customHeight="1" x14ac:dyDescent="0.25">
      <c r="A100" s="3" t="s">
        <v>48</v>
      </c>
      <c r="B100" s="238" t="s">
        <v>49</v>
      </c>
      <c r="C100" s="238"/>
      <c r="D100" s="238"/>
      <c r="E100" s="238"/>
      <c r="F100" s="238"/>
      <c r="G100" s="238"/>
      <c r="H100" s="238"/>
      <c r="I100" s="133" t="s">
        <v>71</v>
      </c>
      <c r="J100" s="3" t="s">
        <v>19</v>
      </c>
      <c r="K100" s="6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  <c r="EI100" s="5"/>
      <c r="EJ100" s="5"/>
      <c r="EK100" s="5"/>
      <c r="EL100" s="5"/>
      <c r="EM100" s="5"/>
      <c r="EN100" s="5"/>
      <c r="EO100" s="5"/>
      <c r="EP100" s="5"/>
      <c r="EQ100" s="5"/>
      <c r="ER100" s="5"/>
      <c r="ES100" s="5"/>
      <c r="ET100" s="5"/>
      <c r="EU100" s="5"/>
      <c r="EV100" s="5"/>
      <c r="EW100" s="5"/>
      <c r="EX100" s="5"/>
      <c r="EY100" s="5"/>
      <c r="EZ100" s="5"/>
      <c r="FA100" s="5"/>
      <c r="FB100" s="5"/>
      <c r="FC100" s="5"/>
      <c r="FD100" s="5"/>
      <c r="FE100" s="5"/>
      <c r="FF100" s="5"/>
      <c r="FG100" s="5"/>
      <c r="FH100" s="5"/>
      <c r="FI100" s="5"/>
      <c r="FJ100" s="5"/>
      <c r="FK100" s="5"/>
      <c r="FL100" s="5"/>
      <c r="FM100" s="5"/>
      <c r="FN100" s="5"/>
      <c r="FO100" s="5"/>
      <c r="FP100" s="5"/>
      <c r="FQ100" s="5"/>
      <c r="FR100" s="5"/>
      <c r="FS100" s="5"/>
      <c r="FT100" s="5"/>
      <c r="FU100" s="5"/>
      <c r="FV100" s="5"/>
      <c r="FW100" s="5"/>
      <c r="FX100" s="5"/>
      <c r="FY100" s="5"/>
      <c r="FZ100" s="5"/>
      <c r="GA100" s="5"/>
      <c r="GB100" s="5"/>
      <c r="GC100" s="5"/>
      <c r="GD100" s="5"/>
      <c r="GE100" s="5"/>
      <c r="GF100" s="5"/>
      <c r="GG100" s="5"/>
      <c r="GH100" s="5"/>
      <c r="GI100" s="5"/>
      <c r="GJ100" s="5"/>
      <c r="GK100" s="5"/>
      <c r="GL100" s="5"/>
      <c r="GM100" s="5"/>
      <c r="GN100" s="5"/>
      <c r="GO100" s="5"/>
      <c r="GP100" s="5"/>
      <c r="GQ100" s="5"/>
      <c r="GR100" s="5"/>
      <c r="GS100" s="5"/>
      <c r="GT100" s="5"/>
      <c r="GU100" s="5"/>
      <c r="GV100" s="5"/>
      <c r="GW100" s="5"/>
      <c r="GX100" s="5"/>
      <c r="GY100" s="5"/>
      <c r="GZ100" s="5"/>
      <c r="HA100" s="5"/>
      <c r="HB100" s="5"/>
      <c r="HC100" s="5"/>
      <c r="HD100" s="5"/>
      <c r="HE100" s="5"/>
      <c r="HF100" s="5"/>
      <c r="HG100" s="5"/>
      <c r="HH100" s="5"/>
      <c r="HI100" s="5"/>
      <c r="HJ100" s="5"/>
      <c r="HK100" s="5"/>
      <c r="HL100" s="5"/>
      <c r="HM100" s="5"/>
      <c r="HN100" s="5"/>
      <c r="HO100" s="5"/>
      <c r="HP100" s="5"/>
      <c r="HQ100" s="5"/>
      <c r="HR100" s="5"/>
      <c r="HS100" s="5"/>
      <c r="HT100" s="5"/>
      <c r="HU100" s="5"/>
      <c r="HV100" s="5"/>
      <c r="HW100" s="5"/>
      <c r="HX100" s="5"/>
      <c r="HY100" s="5"/>
      <c r="HZ100" s="5"/>
      <c r="IA100" s="5"/>
      <c r="IB100" s="5"/>
      <c r="IC100" s="5"/>
      <c r="ID100" s="5"/>
      <c r="IE100" s="5"/>
      <c r="IF100" s="5"/>
      <c r="IG100" s="5"/>
      <c r="IH100" s="5"/>
      <c r="II100" s="5"/>
      <c r="IJ100" s="5"/>
      <c r="IK100" s="5"/>
      <c r="IL100" s="5"/>
      <c r="IM100" s="5"/>
      <c r="IN100" s="5"/>
      <c r="IO100" s="5"/>
      <c r="IP100" s="5"/>
      <c r="IQ100" s="5"/>
      <c r="IR100" s="5"/>
      <c r="IS100" s="5"/>
      <c r="IT100" s="5"/>
      <c r="IU100" s="5"/>
      <c r="IV100" s="5"/>
    </row>
    <row r="101" spans="1:256" ht="15.75" customHeight="1" x14ac:dyDescent="0.25">
      <c r="A101" s="134" t="s">
        <v>13</v>
      </c>
      <c r="B101" s="249" t="s">
        <v>168</v>
      </c>
      <c r="C101" s="249"/>
      <c r="D101" s="249"/>
      <c r="E101" s="249"/>
      <c r="F101" s="249"/>
      <c r="G101" s="249"/>
      <c r="H101" s="249"/>
      <c r="I101" s="44">
        <f>(3.03%+8.33%)/12</f>
        <v>9.4666666666666666E-3</v>
      </c>
      <c r="J101" s="24">
        <f>I33*I101</f>
        <v>33.516099066666669</v>
      </c>
      <c r="K101" s="6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  <c r="EM101" s="5"/>
      <c r="EN101" s="5"/>
      <c r="EO101" s="5"/>
      <c r="EP101" s="5"/>
      <c r="EQ101" s="5"/>
      <c r="ER101" s="5"/>
      <c r="ES101" s="5"/>
      <c r="ET101" s="5"/>
      <c r="EU101" s="5"/>
      <c r="EV101" s="5"/>
      <c r="EW101" s="5"/>
      <c r="EX101" s="5"/>
      <c r="EY101" s="5"/>
      <c r="EZ101" s="5"/>
      <c r="FA101" s="5"/>
      <c r="FB101" s="5"/>
      <c r="FC101" s="5"/>
      <c r="FD101" s="5"/>
      <c r="FE101" s="5"/>
      <c r="FF101" s="5"/>
      <c r="FG101" s="5"/>
      <c r="FH101" s="5"/>
      <c r="FI101" s="5"/>
      <c r="FJ101" s="5"/>
      <c r="FK101" s="5"/>
      <c r="FL101" s="5"/>
      <c r="FM101" s="5"/>
      <c r="FN101" s="5"/>
      <c r="FO101" s="5"/>
      <c r="FP101" s="5"/>
      <c r="FQ101" s="5"/>
      <c r="FR101" s="5"/>
      <c r="FS101" s="5"/>
      <c r="FT101" s="5"/>
      <c r="FU101" s="5"/>
      <c r="FV101" s="5"/>
      <c r="FW101" s="5"/>
      <c r="FX101" s="5"/>
      <c r="FY101" s="5"/>
      <c r="FZ101" s="5"/>
      <c r="GA101" s="5"/>
      <c r="GB101" s="5"/>
      <c r="GC101" s="5"/>
      <c r="GD101" s="5"/>
      <c r="GE101" s="5"/>
      <c r="GF101" s="5"/>
      <c r="GG101" s="5"/>
      <c r="GH101" s="5"/>
      <c r="GI101" s="5"/>
      <c r="GJ101" s="5"/>
      <c r="GK101" s="5"/>
      <c r="GL101" s="5"/>
      <c r="GM101" s="5"/>
      <c r="GN101" s="5"/>
      <c r="GO101" s="5"/>
      <c r="GP101" s="5"/>
      <c r="GQ101" s="5"/>
      <c r="GR101" s="5"/>
      <c r="GS101" s="5"/>
      <c r="GT101" s="5"/>
      <c r="GU101" s="5"/>
      <c r="GV101" s="5"/>
      <c r="GW101" s="5"/>
      <c r="GX101" s="5"/>
      <c r="GY101" s="5"/>
      <c r="GZ101" s="5"/>
      <c r="HA101" s="5"/>
      <c r="HB101" s="5"/>
      <c r="HC101" s="5"/>
      <c r="HD101" s="5"/>
      <c r="HE101" s="5"/>
      <c r="HF101" s="5"/>
      <c r="HG101" s="5"/>
      <c r="HH101" s="5"/>
      <c r="HI101" s="5"/>
      <c r="HJ101" s="5"/>
      <c r="HK101" s="5"/>
      <c r="HL101" s="5"/>
      <c r="HM101" s="5"/>
      <c r="HN101" s="5"/>
      <c r="HO101" s="5"/>
      <c r="HP101" s="5"/>
      <c r="HQ101" s="5"/>
      <c r="HR101" s="5"/>
      <c r="HS101" s="5"/>
      <c r="HT101" s="5"/>
      <c r="HU101" s="5"/>
      <c r="HV101" s="5"/>
      <c r="HW101" s="5"/>
      <c r="HX101" s="5"/>
      <c r="HY101" s="5"/>
      <c r="HZ101" s="5"/>
      <c r="IA101" s="5"/>
      <c r="IB101" s="5"/>
      <c r="IC101" s="5"/>
      <c r="ID101" s="5"/>
      <c r="IE101" s="5"/>
      <c r="IF101" s="5"/>
      <c r="IG101" s="5"/>
      <c r="IH101" s="5"/>
      <c r="II101" s="5"/>
      <c r="IJ101" s="5"/>
      <c r="IK101" s="5"/>
      <c r="IL101" s="5"/>
      <c r="IM101" s="5"/>
      <c r="IN101" s="5"/>
      <c r="IO101" s="5"/>
      <c r="IP101" s="5"/>
      <c r="IQ101" s="5"/>
      <c r="IR101" s="5"/>
      <c r="IS101" s="5"/>
      <c r="IT101" s="5"/>
      <c r="IU101" s="5"/>
      <c r="IV101" s="5"/>
    </row>
    <row r="102" spans="1:256" ht="15.75" customHeight="1" x14ac:dyDescent="0.25">
      <c r="A102" s="134" t="s">
        <v>14</v>
      </c>
      <c r="B102" s="249" t="s">
        <v>167</v>
      </c>
      <c r="C102" s="249"/>
      <c r="D102" s="249"/>
      <c r="E102" s="249"/>
      <c r="F102" s="249"/>
      <c r="G102" s="249"/>
      <c r="H102" s="249"/>
      <c r="I102" s="73">
        <f>(7/30/12)+(7/30/12)*100%</f>
        <v>3.888888888888889E-2</v>
      </c>
      <c r="J102" s="24">
        <f>I33*I102</f>
        <v>137.68350555555557</v>
      </c>
      <c r="K102" s="6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  <c r="EN102" s="5"/>
      <c r="EO102" s="5"/>
      <c r="EP102" s="5"/>
      <c r="EQ102" s="5"/>
      <c r="ER102" s="5"/>
      <c r="ES102" s="5"/>
      <c r="ET102" s="5"/>
      <c r="EU102" s="5"/>
      <c r="EV102" s="5"/>
      <c r="EW102" s="5"/>
      <c r="EX102" s="5"/>
      <c r="EY102" s="5"/>
      <c r="EZ102" s="5"/>
      <c r="FA102" s="5"/>
      <c r="FB102" s="5"/>
      <c r="FC102" s="5"/>
      <c r="FD102" s="5"/>
      <c r="FE102" s="5"/>
      <c r="FF102" s="5"/>
      <c r="FG102" s="5"/>
      <c r="FH102" s="5"/>
      <c r="FI102" s="5"/>
      <c r="FJ102" s="5"/>
      <c r="FK102" s="5"/>
      <c r="FL102" s="5"/>
      <c r="FM102" s="5"/>
      <c r="FN102" s="5"/>
      <c r="FO102" s="5"/>
      <c r="FP102" s="5"/>
      <c r="FQ102" s="5"/>
      <c r="FR102" s="5"/>
      <c r="FS102" s="5"/>
      <c r="FT102" s="5"/>
      <c r="FU102" s="5"/>
      <c r="FV102" s="5"/>
      <c r="FW102" s="5"/>
      <c r="FX102" s="5"/>
      <c r="FY102" s="5"/>
      <c r="FZ102" s="5"/>
      <c r="GA102" s="5"/>
      <c r="GB102" s="5"/>
      <c r="GC102" s="5"/>
      <c r="GD102" s="5"/>
      <c r="GE102" s="5"/>
      <c r="GF102" s="5"/>
      <c r="GG102" s="5"/>
      <c r="GH102" s="5"/>
      <c r="GI102" s="5"/>
      <c r="GJ102" s="5"/>
      <c r="GK102" s="5"/>
      <c r="GL102" s="5"/>
      <c r="GM102" s="5"/>
      <c r="GN102" s="5"/>
      <c r="GO102" s="5"/>
      <c r="GP102" s="5"/>
      <c r="GQ102" s="5"/>
      <c r="GR102" s="5"/>
      <c r="GS102" s="5"/>
      <c r="GT102" s="5"/>
      <c r="GU102" s="5"/>
      <c r="GV102" s="5"/>
      <c r="GW102" s="5"/>
      <c r="GX102" s="5"/>
      <c r="GY102" s="5"/>
      <c r="GZ102" s="5"/>
      <c r="HA102" s="5"/>
      <c r="HB102" s="5"/>
      <c r="HC102" s="5"/>
      <c r="HD102" s="5"/>
      <c r="HE102" s="5"/>
      <c r="HF102" s="5"/>
      <c r="HG102" s="5"/>
      <c r="HH102" s="5"/>
      <c r="HI102" s="5"/>
      <c r="HJ102" s="5"/>
      <c r="HK102" s="5"/>
      <c r="HL102" s="5"/>
      <c r="HM102" s="5"/>
      <c r="HN102" s="5"/>
      <c r="HO102" s="5"/>
      <c r="HP102" s="5"/>
      <c r="HQ102" s="5"/>
      <c r="HR102" s="5"/>
      <c r="HS102" s="5"/>
      <c r="HT102" s="5"/>
      <c r="HU102" s="5"/>
      <c r="HV102" s="5"/>
      <c r="HW102" s="5"/>
      <c r="HX102" s="5"/>
      <c r="HY102" s="5"/>
      <c r="HZ102" s="5"/>
      <c r="IA102" s="5"/>
      <c r="IB102" s="5"/>
      <c r="IC102" s="5"/>
      <c r="ID102" s="5"/>
      <c r="IE102" s="5"/>
      <c r="IF102" s="5"/>
      <c r="IG102" s="5"/>
      <c r="IH102" s="5"/>
      <c r="II102" s="5"/>
      <c r="IJ102" s="5"/>
      <c r="IK102" s="5"/>
      <c r="IL102" s="5"/>
      <c r="IM102" s="5"/>
      <c r="IN102" s="5"/>
      <c r="IO102" s="5"/>
      <c r="IP102" s="5"/>
      <c r="IQ102" s="5"/>
      <c r="IR102" s="5"/>
      <c r="IS102" s="5"/>
      <c r="IT102" s="5"/>
      <c r="IU102" s="5"/>
      <c r="IV102" s="5"/>
    </row>
    <row r="103" spans="1:256" x14ac:dyDescent="0.25">
      <c r="A103" s="134" t="s">
        <v>26</v>
      </c>
      <c r="B103" s="249" t="s">
        <v>169</v>
      </c>
      <c r="C103" s="249"/>
      <c r="D103" s="249"/>
      <c r="E103" s="249"/>
      <c r="F103" s="249"/>
      <c r="G103" s="249"/>
      <c r="H103" s="249"/>
      <c r="I103" s="47">
        <f>((5/30)/12*0.075*100%)</f>
        <v>1.0416666666666667E-3</v>
      </c>
      <c r="J103" s="24">
        <f>I33*I103</f>
        <v>3.6879510416666665</v>
      </c>
      <c r="K103" s="6"/>
      <c r="L103" s="5"/>
      <c r="M103" s="5"/>
      <c r="N103" s="5"/>
      <c r="O103" s="46"/>
      <c r="P103" s="38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  <c r="EM103" s="5"/>
      <c r="EN103" s="5"/>
      <c r="EO103" s="5"/>
      <c r="EP103" s="5"/>
      <c r="EQ103" s="5"/>
      <c r="ER103" s="5"/>
      <c r="ES103" s="5"/>
      <c r="ET103" s="5"/>
      <c r="EU103" s="5"/>
      <c r="EV103" s="5"/>
      <c r="EW103" s="5"/>
      <c r="EX103" s="5"/>
      <c r="EY103" s="5"/>
      <c r="EZ103" s="5"/>
      <c r="FA103" s="5"/>
      <c r="FB103" s="5"/>
      <c r="FC103" s="5"/>
      <c r="FD103" s="5"/>
      <c r="FE103" s="5"/>
      <c r="FF103" s="5"/>
      <c r="FG103" s="5"/>
      <c r="FH103" s="5"/>
      <c r="FI103" s="5"/>
      <c r="FJ103" s="5"/>
      <c r="FK103" s="5"/>
      <c r="FL103" s="5"/>
      <c r="FM103" s="5"/>
      <c r="FN103" s="5"/>
      <c r="FO103" s="5"/>
      <c r="FP103" s="5"/>
      <c r="FQ103" s="5"/>
      <c r="FR103" s="5"/>
      <c r="FS103" s="5"/>
      <c r="FT103" s="5"/>
      <c r="FU103" s="5"/>
      <c r="FV103" s="5"/>
      <c r="FW103" s="5"/>
      <c r="FX103" s="5"/>
      <c r="FY103" s="5"/>
      <c r="FZ103" s="5"/>
      <c r="GA103" s="5"/>
      <c r="GB103" s="5"/>
      <c r="GC103" s="5"/>
      <c r="GD103" s="5"/>
      <c r="GE103" s="5"/>
      <c r="GF103" s="5"/>
      <c r="GG103" s="5"/>
      <c r="GH103" s="5"/>
      <c r="GI103" s="5"/>
      <c r="GJ103" s="5"/>
      <c r="GK103" s="5"/>
      <c r="GL103" s="5"/>
      <c r="GM103" s="5"/>
      <c r="GN103" s="5"/>
      <c r="GO103" s="5"/>
      <c r="GP103" s="5"/>
      <c r="GQ103" s="5"/>
      <c r="GR103" s="5"/>
      <c r="GS103" s="5"/>
      <c r="GT103" s="5"/>
      <c r="GU103" s="5"/>
      <c r="GV103" s="5"/>
      <c r="GW103" s="5"/>
      <c r="GX103" s="5"/>
      <c r="GY103" s="5"/>
      <c r="GZ103" s="5"/>
      <c r="HA103" s="5"/>
      <c r="HB103" s="5"/>
      <c r="HC103" s="5"/>
      <c r="HD103" s="5"/>
      <c r="HE103" s="5"/>
      <c r="HF103" s="5"/>
      <c r="HG103" s="5"/>
      <c r="HH103" s="5"/>
      <c r="HI103" s="5"/>
      <c r="HJ103" s="5"/>
      <c r="HK103" s="5"/>
      <c r="HL103" s="5"/>
      <c r="HM103" s="5"/>
      <c r="HN103" s="5"/>
      <c r="HO103" s="5"/>
      <c r="HP103" s="5"/>
      <c r="HQ103" s="5"/>
      <c r="HR103" s="5"/>
      <c r="HS103" s="5"/>
      <c r="HT103" s="5"/>
      <c r="HU103" s="5"/>
      <c r="HV103" s="5"/>
      <c r="HW103" s="5"/>
      <c r="HX103" s="5"/>
      <c r="HY103" s="5"/>
      <c r="HZ103" s="5"/>
      <c r="IA103" s="5"/>
      <c r="IB103" s="5"/>
      <c r="IC103" s="5"/>
      <c r="ID103" s="5"/>
      <c r="IE103" s="5"/>
      <c r="IF103" s="5"/>
      <c r="IG103" s="5"/>
      <c r="IH103" s="5"/>
      <c r="II103" s="5"/>
      <c r="IJ103" s="5"/>
      <c r="IK103" s="5"/>
      <c r="IL103" s="5"/>
      <c r="IM103" s="5"/>
      <c r="IN103" s="5"/>
      <c r="IO103" s="5"/>
      <c r="IP103" s="5"/>
      <c r="IQ103" s="5"/>
      <c r="IR103" s="5"/>
      <c r="IS103" s="5"/>
      <c r="IT103" s="5"/>
      <c r="IU103" s="5"/>
      <c r="IV103" s="5"/>
    </row>
    <row r="104" spans="1:256" x14ac:dyDescent="0.25">
      <c r="A104" s="134" t="s">
        <v>29</v>
      </c>
      <c r="B104" s="249" t="s">
        <v>170</v>
      </c>
      <c r="C104" s="249"/>
      <c r="D104" s="249"/>
      <c r="E104" s="249"/>
      <c r="F104" s="249"/>
      <c r="G104" s="249"/>
      <c r="H104" s="249"/>
      <c r="I104" s="141">
        <f>(15/30/12*0.1*100%)</f>
        <v>4.1666666666666666E-3</v>
      </c>
      <c r="J104" s="24">
        <f>I33*I104</f>
        <v>14.751804166666666</v>
      </c>
      <c r="K104" s="6"/>
      <c r="L104" s="49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  <c r="EH104" s="5"/>
      <c r="EI104" s="5"/>
      <c r="EJ104" s="5"/>
      <c r="EK104" s="5"/>
      <c r="EL104" s="5"/>
      <c r="EM104" s="5"/>
      <c r="EN104" s="5"/>
      <c r="EO104" s="5"/>
      <c r="EP104" s="5"/>
      <c r="EQ104" s="5"/>
      <c r="ER104" s="5"/>
      <c r="ES104" s="5"/>
      <c r="ET104" s="5"/>
      <c r="EU104" s="5"/>
      <c r="EV104" s="5"/>
      <c r="EW104" s="5"/>
      <c r="EX104" s="5"/>
      <c r="EY104" s="5"/>
      <c r="EZ104" s="5"/>
      <c r="FA104" s="5"/>
      <c r="FB104" s="5"/>
      <c r="FC104" s="5"/>
      <c r="FD104" s="5"/>
      <c r="FE104" s="5"/>
      <c r="FF104" s="5"/>
      <c r="FG104" s="5"/>
      <c r="FH104" s="5"/>
      <c r="FI104" s="5"/>
      <c r="FJ104" s="5"/>
      <c r="FK104" s="5"/>
      <c r="FL104" s="5"/>
      <c r="FM104" s="5"/>
      <c r="FN104" s="5"/>
      <c r="FO104" s="5"/>
      <c r="FP104" s="5"/>
      <c r="FQ104" s="5"/>
      <c r="FR104" s="5"/>
      <c r="FS104" s="5"/>
      <c r="FT104" s="5"/>
      <c r="FU104" s="5"/>
      <c r="FV104" s="5"/>
      <c r="FW104" s="5"/>
      <c r="FX104" s="5"/>
      <c r="FY104" s="5"/>
      <c r="FZ104" s="5"/>
      <c r="GA104" s="5"/>
      <c r="GB104" s="5"/>
      <c r="GC104" s="5"/>
      <c r="GD104" s="5"/>
      <c r="GE104" s="5"/>
      <c r="GF104" s="5"/>
      <c r="GG104" s="5"/>
      <c r="GH104" s="5"/>
      <c r="GI104" s="5"/>
      <c r="GJ104" s="5"/>
      <c r="GK104" s="5"/>
      <c r="GL104" s="5"/>
      <c r="GM104" s="5"/>
      <c r="GN104" s="5"/>
      <c r="GO104" s="5"/>
      <c r="GP104" s="5"/>
      <c r="GQ104" s="5"/>
      <c r="GR104" s="5"/>
      <c r="GS104" s="5"/>
      <c r="GT104" s="5"/>
      <c r="GU104" s="5"/>
      <c r="GV104" s="5"/>
      <c r="GW104" s="5"/>
      <c r="GX104" s="5"/>
      <c r="GY104" s="5"/>
      <c r="GZ104" s="5"/>
      <c r="HA104" s="5"/>
      <c r="HB104" s="5"/>
      <c r="HC104" s="5"/>
      <c r="HD104" s="5"/>
      <c r="HE104" s="5"/>
      <c r="HF104" s="5"/>
      <c r="HG104" s="5"/>
      <c r="HH104" s="5"/>
      <c r="HI104" s="5"/>
      <c r="HJ104" s="5"/>
      <c r="HK104" s="5"/>
      <c r="HL104" s="5"/>
      <c r="HM104" s="5"/>
      <c r="HN104" s="5"/>
      <c r="HO104" s="5"/>
      <c r="HP104" s="5"/>
      <c r="HQ104" s="5"/>
      <c r="HR104" s="5"/>
      <c r="HS104" s="5"/>
      <c r="HT104" s="5"/>
      <c r="HU104" s="5"/>
      <c r="HV104" s="5"/>
      <c r="HW104" s="5"/>
      <c r="HX104" s="5"/>
      <c r="HY104" s="5"/>
      <c r="HZ104" s="5"/>
      <c r="IA104" s="5"/>
      <c r="IB104" s="5"/>
      <c r="IC104" s="5"/>
      <c r="ID104" s="5"/>
      <c r="IE104" s="5"/>
      <c r="IF104" s="5"/>
      <c r="IG104" s="5"/>
      <c r="IH104" s="5"/>
      <c r="II104" s="5"/>
      <c r="IJ104" s="5"/>
      <c r="IK104" s="5"/>
      <c r="IL104" s="5"/>
      <c r="IM104" s="5"/>
      <c r="IN104" s="5"/>
      <c r="IO104" s="5"/>
      <c r="IP104" s="5"/>
      <c r="IQ104" s="5"/>
      <c r="IR104" s="5"/>
      <c r="IS104" s="5"/>
      <c r="IT104" s="5"/>
      <c r="IU104" s="5"/>
      <c r="IV104" s="5"/>
    </row>
    <row r="105" spans="1:256" x14ac:dyDescent="0.25">
      <c r="A105" s="134" t="s">
        <v>8</v>
      </c>
      <c r="B105" s="269" t="s">
        <v>171</v>
      </c>
      <c r="C105" s="270"/>
      <c r="D105" s="270"/>
      <c r="E105" s="270"/>
      <c r="F105" s="270"/>
      <c r="G105" s="270"/>
      <c r="H105" s="271"/>
      <c r="I105" s="142">
        <f>((1/12*4)+(1.33/12*4))/12*0.0025*100%</f>
        <v>1.6180555555555555E-4</v>
      </c>
      <c r="J105" s="24">
        <f>I33*I105</f>
        <v>0.57286172847222216</v>
      </c>
      <c r="K105" s="6"/>
      <c r="L105" s="49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  <c r="EM105" s="5"/>
      <c r="EN105" s="5"/>
      <c r="EO105" s="5"/>
      <c r="EP105" s="5"/>
      <c r="EQ105" s="5"/>
      <c r="ER105" s="5"/>
      <c r="ES105" s="5"/>
      <c r="ET105" s="5"/>
      <c r="EU105" s="5"/>
      <c r="EV105" s="5"/>
      <c r="EW105" s="5"/>
      <c r="EX105" s="5"/>
      <c r="EY105" s="5"/>
      <c r="EZ105" s="5"/>
      <c r="FA105" s="5"/>
      <c r="FB105" s="5"/>
      <c r="FC105" s="5"/>
      <c r="FD105" s="5"/>
      <c r="FE105" s="5"/>
      <c r="FF105" s="5"/>
      <c r="FG105" s="5"/>
      <c r="FH105" s="5"/>
      <c r="FI105" s="5"/>
      <c r="FJ105" s="5"/>
      <c r="FK105" s="5"/>
      <c r="FL105" s="5"/>
      <c r="FM105" s="5"/>
      <c r="FN105" s="5"/>
      <c r="FO105" s="5"/>
      <c r="FP105" s="5"/>
      <c r="FQ105" s="5"/>
      <c r="FR105" s="5"/>
      <c r="FS105" s="5"/>
      <c r="FT105" s="5"/>
      <c r="FU105" s="5"/>
      <c r="FV105" s="5"/>
      <c r="FW105" s="5"/>
      <c r="FX105" s="5"/>
      <c r="FY105" s="5"/>
      <c r="FZ105" s="5"/>
      <c r="GA105" s="5"/>
      <c r="GB105" s="5"/>
      <c r="GC105" s="5"/>
      <c r="GD105" s="5"/>
      <c r="GE105" s="5"/>
      <c r="GF105" s="5"/>
      <c r="GG105" s="5"/>
      <c r="GH105" s="5"/>
      <c r="GI105" s="5"/>
      <c r="GJ105" s="5"/>
      <c r="GK105" s="5"/>
      <c r="GL105" s="5"/>
      <c r="GM105" s="5"/>
      <c r="GN105" s="5"/>
      <c r="GO105" s="5"/>
      <c r="GP105" s="5"/>
      <c r="GQ105" s="5"/>
      <c r="GR105" s="5"/>
      <c r="GS105" s="5"/>
      <c r="GT105" s="5"/>
      <c r="GU105" s="5"/>
      <c r="GV105" s="5"/>
      <c r="GW105" s="5"/>
      <c r="GX105" s="5"/>
      <c r="GY105" s="5"/>
      <c r="GZ105" s="5"/>
      <c r="HA105" s="5"/>
      <c r="HB105" s="5"/>
      <c r="HC105" s="5"/>
      <c r="HD105" s="5"/>
      <c r="HE105" s="5"/>
      <c r="HF105" s="5"/>
      <c r="HG105" s="5"/>
      <c r="HH105" s="5"/>
      <c r="HI105" s="5"/>
      <c r="HJ105" s="5"/>
      <c r="HK105" s="5"/>
      <c r="HL105" s="5"/>
      <c r="HM105" s="5"/>
      <c r="HN105" s="5"/>
      <c r="HO105" s="5"/>
      <c r="HP105" s="5"/>
      <c r="HQ105" s="5"/>
      <c r="HR105" s="5"/>
      <c r="HS105" s="5"/>
      <c r="HT105" s="5"/>
      <c r="HU105" s="5"/>
      <c r="HV105" s="5"/>
      <c r="HW105" s="5"/>
      <c r="HX105" s="5"/>
      <c r="HY105" s="5"/>
      <c r="HZ105" s="5"/>
      <c r="IA105" s="5"/>
      <c r="IB105" s="5"/>
      <c r="IC105" s="5"/>
      <c r="ID105" s="5"/>
      <c r="IE105" s="5"/>
      <c r="IF105" s="5"/>
      <c r="IG105" s="5"/>
      <c r="IH105" s="5"/>
      <c r="II105" s="5"/>
      <c r="IJ105" s="5"/>
      <c r="IK105" s="5"/>
      <c r="IL105" s="5"/>
      <c r="IM105" s="5"/>
      <c r="IN105" s="5"/>
      <c r="IO105" s="5"/>
      <c r="IP105" s="5"/>
      <c r="IQ105" s="5"/>
      <c r="IR105" s="5"/>
      <c r="IS105" s="5"/>
      <c r="IT105" s="5"/>
      <c r="IU105" s="5"/>
      <c r="IV105" s="5"/>
    </row>
    <row r="106" spans="1:256" ht="28.5" customHeight="1" x14ac:dyDescent="0.25">
      <c r="A106" s="1" t="s">
        <v>32</v>
      </c>
      <c r="B106" s="269" t="s">
        <v>175</v>
      </c>
      <c r="C106" s="270"/>
      <c r="D106" s="270"/>
      <c r="E106" s="270"/>
      <c r="F106" s="270"/>
      <c r="G106" s="270"/>
      <c r="H106" s="271"/>
      <c r="I106" s="44">
        <f>(H42*H57)+SUM(I101:I105)*H57</f>
        <v>9.4953455555555552E-2</v>
      </c>
      <c r="J106" s="24">
        <f>I33*I106</f>
        <v>336.17634751292223</v>
      </c>
      <c r="K106" s="6"/>
      <c r="L106" s="38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  <c r="EN106" s="5"/>
      <c r="EO106" s="5"/>
      <c r="EP106" s="5"/>
      <c r="EQ106" s="5"/>
      <c r="ER106" s="5"/>
      <c r="ES106" s="5"/>
      <c r="ET106" s="5"/>
      <c r="EU106" s="5"/>
      <c r="EV106" s="5"/>
      <c r="EW106" s="5"/>
      <c r="EX106" s="5"/>
      <c r="EY106" s="5"/>
      <c r="EZ106" s="5"/>
      <c r="FA106" s="5"/>
      <c r="FB106" s="5"/>
      <c r="FC106" s="5"/>
      <c r="FD106" s="5"/>
      <c r="FE106" s="5"/>
      <c r="FF106" s="5"/>
      <c r="FG106" s="5"/>
      <c r="FH106" s="5"/>
      <c r="FI106" s="5"/>
      <c r="FJ106" s="5"/>
      <c r="FK106" s="5"/>
      <c r="FL106" s="5"/>
      <c r="FM106" s="5"/>
      <c r="FN106" s="5"/>
      <c r="FO106" s="5"/>
      <c r="FP106" s="5"/>
      <c r="FQ106" s="5"/>
      <c r="FR106" s="5"/>
      <c r="FS106" s="5"/>
      <c r="FT106" s="5"/>
      <c r="FU106" s="5"/>
      <c r="FV106" s="5"/>
      <c r="FW106" s="5"/>
      <c r="FX106" s="5"/>
      <c r="FY106" s="5"/>
      <c r="FZ106" s="5"/>
      <c r="GA106" s="5"/>
      <c r="GB106" s="5"/>
      <c r="GC106" s="5"/>
      <c r="GD106" s="5"/>
      <c r="GE106" s="5"/>
      <c r="GF106" s="5"/>
      <c r="GG106" s="5"/>
      <c r="GH106" s="5"/>
      <c r="GI106" s="5"/>
      <c r="GJ106" s="5"/>
      <c r="GK106" s="5"/>
      <c r="GL106" s="5"/>
      <c r="GM106" s="5"/>
      <c r="GN106" s="5"/>
      <c r="GO106" s="5"/>
      <c r="GP106" s="5"/>
      <c r="GQ106" s="5"/>
      <c r="GR106" s="5"/>
      <c r="GS106" s="5"/>
      <c r="GT106" s="5"/>
      <c r="GU106" s="5"/>
      <c r="GV106" s="5"/>
      <c r="GW106" s="5"/>
      <c r="GX106" s="5"/>
      <c r="GY106" s="5"/>
      <c r="GZ106" s="5"/>
      <c r="HA106" s="5"/>
      <c r="HB106" s="5"/>
      <c r="HC106" s="5"/>
      <c r="HD106" s="5"/>
      <c r="HE106" s="5"/>
      <c r="HF106" s="5"/>
      <c r="HG106" s="5"/>
      <c r="HH106" s="5"/>
      <c r="HI106" s="5"/>
      <c r="HJ106" s="5"/>
      <c r="HK106" s="5"/>
      <c r="HL106" s="5"/>
      <c r="HM106" s="5"/>
      <c r="HN106" s="5"/>
      <c r="HO106" s="5"/>
      <c r="HP106" s="5"/>
      <c r="HQ106" s="5"/>
      <c r="HR106" s="5"/>
      <c r="HS106" s="5"/>
      <c r="HT106" s="5"/>
      <c r="HU106" s="5"/>
      <c r="HV106" s="5"/>
      <c r="HW106" s="5"/>
      <c r="HX106" s="5"/>
      <c r="HY106" s="5"/>
      <c r="HZ106" s="5"/>
      <c r="IA106" s="5"/>
      <c r="IB106" s="5"/>
      <c r="IC106" s="5"/>
      <c r="ID106" s="5"/>
      <c r="IE106" s="5"/>
      <c r="IF106" s="5"/>
      <c r="IG106" s="5"/>
      <c r="IH106" s="5"/>
      <c r="II106" s="5"/>
      <c r="IJ106" s="5"/>
      <c r="IK106" s="5"/>
      <c r="IL106" s="5"/>
      <c r="IM106" s="5"/>
      <c r="IN106" s="5"/>
      <c r="IO106" s="5"/>
      <c r="IP106" s="5"/>
      <c r="IQ106" s="5"/>
      <c r="IR106" s="5"/>
      <c r="IS106" s="5"/>
      <c r="IT106" s="5"/>
      <c r="IU106" s="5"/>
      <c r="IV106" s="5"/>
    </row>
    <row r="107" spans="1:256" ht="15.75" customHeight="1" x14ac:dyDescent="0.25">
      <c r="A107" s="50"/>
      <c r="B107" s="251" t="s">
        <v>73</v>
      </c>
      <c r="C107" s="252"/>
      <c r="D107" s="252"/>
      <c r="E107" s="252"/>
      <c r="F107" s="252"/>
      <c r="G107" s="252"/>
      <c r="H107" s="253"/>
      <c r="I107" s="48">
        <f>SUM(I101:I106)</f>
        <v>0.14867914999999998</v>
      </c>
      <c r="J107" s="31">
        <f>SUM(J101:J106)</f>
        <v>526.38856907195009</v>
      </c>
      <c r="K107" s="6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  <c r="EM107" s="5"/>
      <c r="EN107" s="5"/>
      <c r="EO107" s="5"/>
      <c r="EP107" s="5"/>
      <c r="EQ107" s="5"/>
      <c r="ER107" s="5"/>
      <c r="ES107" s="5"/>
      <c r="ET107" s="5"/>
      <c r="EU107" s="5"/>
      <c r="EV107" s="5"/>
      <c r="EW107" s="5"/>
      <c r="EX107" s="5"/>
      <c r="EY107" s="5"/>
      <c r="EZ107" s="5"/>
      <c r="FA107" s="5"/>
      <c r="FB107" s="5"/>
      <c r="FC107" s="5"/>
      <c r="FD107" s="5"/>
      <c r="FE107" s="5"/>
      <c r="FF107" s="5"/>
      <c r="FG107" s="5"/>
      <c r="FH107" s="5"/>
      <c r="FI107" s="5"/>
      <c r="FJ107" s="5"/>
      <c r="FK107" s="5"/>
      <c r="FL107" s="5"/>
      <c r="FM107" s="5"/>
      <c r="FN107" s="5"/>
      <c r="FO107" s="5"/>
      <c r="FP107" s="5"/>
      <c r="FQ107" s="5"/>
      <c r="FR107" s="5"/>
      <c r="FS107" s="5"/>
      <c r="FT107" s="5"/>
      <c r="FU107" s="5"/>
      <c r="FV107" s="5"/>
      <c r="FW107" s="5"/>
      <c r="FX107" s="5"/>
      <c r="FY107" s="5"/>
      <c r="FZ107" s="5"/>
      <c r="GA107" s="5"/>
      <c r="GB107" s="5"/>
      <c r="GC107" s="5"/>
      <c r="GD107" s="5"/>
      <c r="GE107" s="5"/>
      <c r="GF107" s="5"/>
      <c r="GG107" s="5"/>
      <c r="GH107" s="5"/>
      <c r="GI107" s="5"/>
      <c r="GJ107" s="5"/>
      <c r="GK107" s="5"/>
      <c r="GL107" s="5"/>
      <c r="GM107" s="5"/>
      <c r="GN107" s="5"/>
      <c r="GO107" s="5"/>
      <c r="GP107" s="5"/>
      <c r="GQ107" s="5"/>
      <c r="GR107" s="5"/>
      <c r="GS107" s="5"/>
      <c r="GT107" s="5"/>
      <c r="GU107" s="5"/>
      <c r="GV107" s="5"/>
      <c r="GW107" s="5"/>
      <c r="GX107" s="5"/>
      <c r="GY107" s="5"/>
      <c r="GZ107" s="5"/>
      <c r="HA107" s="5"/>
      <c r="HB107" s="5"/>
      <c r="HC107" s="5"/>
      <c r="HD107" s="5"/>
      <c r="HE107" s="5"/>
      <c r="HF107" s="5"/>
      <c r="HG107" s="5"/>
      <c r="HH107" s="5"/>
      <c r="HI107" s="5"/>
      <c r="HJ107" s="5"/>
      <c r="HK107" s="5"/>
      <c r="HL107" s="5"/>
      <c r="HM107" s="5"/>
      <c r="HN107" s="5"/>
      <c r="HO107" s="5"/>
      <c r="HP107" s="5"/>
      <c r="HQ107" s="5"/>
      <c r="HR107" s="5"/>
      <c r="HS107" s="5"/>
      <c r="HT107" s="5"/>
      <c r="HU107" s="5"/>
      <c r="HV107" s="5"/>
      <c r="HW107" s="5"/>
      <c r="HX107" s="5"/>
      <c r="HY107" s="5"/>
      <c r="HZ107" s="5"/>
      <c r="IA107" s="5"/>
      <c r="IB107" s="5"/>
      <c r="IC107" s="5"/>
      <c r="ID107" s="5"/>
      <c r="IE107" s="5"/>
      <c r="IF107" s="5"/>
      <c r="IG107" s="5"/>
      <c r="IH107" s="5"/>
      <c r="II107" s="5"/>
      <c r="IJ107" s="5"/>
      <c r="IK107" s="5"/>
      <c r="IL107" s="5"/>
      <c r="IM107" s="5"/>
      <c r="IN107" s="5"/>
      <c r="IO107" s="5"/>
      <c r="IP107" s="5"/>
      <c r="IQ107" s="5"/>
      <c r="IR107" s="5"/>
      <c r="IS107" s="5"/>
      <c r="IT107" s="5"/>
      <c r="IU107" s="5"/>
      <c r="IV107" s="5"/>
    </row>
    <row r="108" spans="1:256" ht="15" customHeight="1" x14ac:dyDescent="0.25">
      <c r="A108" s="281"/>
      <c r="B108" s="281"/>
      <c r="C108" s="281"/>
      <c r="D108" s="281"/>
      <c r="E108" s="281"/>
      <c r="F108" s="281"/>
      <c r="G108" s="281"/>
      <c r="H108" s="281"/>
      <c r="I108" s="281"/>
      <c r="J108" s="281"/>
      <c r="K108" s="7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  <c r="EN108" s="5"/>
      <c r="EO108" s="5"/>
      <c r="EP108" s="5"/>
      <c r="EQ108" s="5"/>
      <c r="ER108" s="5"/>
      <c r="ES108" s="5"/>
      <c r="ET108" s="5"/>
      <c r="EU108" s="5"/>
      <c r="EV108" s="5"/>
      <c r="EW108" s="5"/>
      <c r="EX108" s="5"/>
      <c r="EY108" s="5"/>
      <c r="EZ108" s="5"/>
      <c r="FA108" s="5"/>
      <c r="FB108" s="5"/>
      <c r="FC108" s="5"/>
      <c r="FD108" s="5"/>
      <c r="FE108" s="5"/>
      <c r="FF108" s="5"/>
      <c r="FG108" s="5"/>
      <c r="FH108" s="5"/>
      <c r="FI108" s="5"/>
      <c r="FJ108" s="5"/>
      <c r="FK108" s="5"/>
      <c r="FL108" s="5"/>
      <c r="FM108" s="5"/>
      <c r="FN108" s="5"/>
      <c r="FO108" s="5"/>
      <c r="FP108" s="5"/>
      <c r="FQ108" s="5"/>
      <c r="FR108" s="5"/>
      <c r="FS108" s="5"/>
      <c r="FT108" s="5"/>
      <c r="FU108" s="5"/>
      <c r="FV108" s="5"/>
      <c r="FW108" s="5"/>
      <c r="FX108" s="5"/>
      <c r="FY108" s="5"/>
      <c r="FZ108" s="5"/>
      <c r="GA108" s="5"/>
      <c r="GB108" s="5"/>
      <c r="GC108" s="5"/>
      <c r="GD108" s="5"/>
      <c r="GE108" s="5"/>
      <c r="GF108" s="5"/>
      <c r="GG108" s="5"/>
      <c r="GH108" s="5"/>
      <c r="GI108" s="5"/>
      <c r="GJ108" s="5"/>
      <c r="GK108" s="5"/>
      <c r="GL108" s="5"/>
      <c r="GM108" s="5"/>
      <c r="GN108" s="5"/>
      <c r="GO108" s="5"/>
      <c r="GP108" s="5"/>
      <c r="GQ108" s="5"/>
      <c r="GR108" s="5"/>
      <c r="GS108" s="5"/>
      <c r="GT108" s="5"/>
      <c r="GU108" s="5"/>
      <c r="GV108" s="5"/>
      <c r="GW108" s="5"/>
      <c r="GX108" s="5"/>
      <c r="GY108" s="5"/>
      <c r="GZ108" s="5"/>
      <c r="HA108" s="5"/>
      <c r="HB108" s="5"/>
      <c r="HC108" s="5"/>
      <c r="HD108" s="5"/>
      <c r="HE108" s="5"/>
      <c r="HF108" s="5"/>
      <c r="HG108" s="5"/>
      <c r="HH108" s="5"/>
      <c r="HI108" s="5"/>
      <c r="HJ108" s="5"/>
      <c r="HK108" s="5"/>
      <c r="HL108" s="5"/>
      <c r="HM108" s="5"/>
      <c r="HN108" s="5"/>
      <c r="HO108" s="5"/>
      <c r="HP108" s="5"/>
      <c r="HQ108" s="5"/>
      <c r="HR108" s="5"/>
      <c r="HS108" s="5"/>
      <c r="HT108" s="5"/>
      <c r="HU108" s="5"/>
      <c r="HV108" s="5"/>
      <c r="HW108" s="5"/>
      <c r="HX108" s="5"/>
      <c r="HY108" s="5"/>
      <c r="HZ108" s="5"/>
      <c r="IA108" s="5"/>
      <c r="IB108" s="5"/>
      <c r="IC108" s="5"/>
      <c r="ID108" s="5"/>
      <c r="IE108" s="5"/>
      <c r="IF108" s="5"/>
      <c r="IG108" s="5"/>
      <c r="IH108" s="5"/>
      <c r="II108" s="5"/>
      <c r="IJ108" s="5"/>
      <c r="IK108" s="5"/>
      <c r="IL108" s="5"/>
      <c r="IM108" s="5"/>
      <c r="IN108" s="5"/>
      <c r="IO108" s="5"/>
      <c r="IP108" s="5"/>
      <c r="IQ108" s="5"/>
      <c r="IR108" s="5"/>
      <c r="IS108" s="5"/>
      <c r="IT108" s="5"/>
      <c r="IU108" s="5"/>
      <c r="IV108" s="5"/>
    </row>
    <row r="109" spans="1:256" customFormat="1" ht="15" customHeight="1" x14ac:dyDescent="0.25">
      <c r="A109" s="283"/>
      <c r="B109" s="283"/>
      <c r="C109" s="283"/>
      <c r="D109" s="283"/>
      <c r="E109" s="283"/>
      <c r="F109" s="283"/>
      <c r="G109" s="283"/>
      <c r="H109" s="283"/>
      <c r="I109" s="283"/>
      <c r="J109" s="283"/>
      <c r="K109" s="123"/>
    </row>
    <row r="110" spans="1:256" s="72" customFormat="1" ht="15.75" x14ac:dyDescent="0.25">
      <c r="A110" s="284" t="s">
        <v>142</v>
      </c>
      <c r="B110" s="284"/>
      <c r="C110" s="284"/>
      <c r="D110" s="284"/>
      <c r="E110" s="284"/>
      <c r="F110" s="284"/>
      <c r="G110" s="284"/>
      <c r="H110" s="284"/>
      <c r="I110" s="284"/>
      <c r="L110" s="143"/>
    </row>
    <row r="111" spans="1:256" s="72" customFormat="1" ht="15.75" x14ac:dyDescent="0.25">
      <c r="A111" s="124"/>
    </row>
    <row r="112" spans="1:256" s="72" customFormat="1" ht="15.75" x14ac:dyDescent="0.25">
      <c r="A112" s="136" t="s">
        <v>143</v>
      </c>
      <c r="B112" s="280" t="s">
        <v>144</v>
      </c>
      <c r="C112" s="280"/>
      <c r="D112" s="280"/>
      <c r="E112" s="280"/>
      <c r="F112" s="280"/>
      <c r="G112" s="280"/>
      <c r="H112" s="280"/>
      <c r="I112" s="136" t="s">
        <v>19</v>
      </c>
    </row>
    <row r="113" spans="1:256" s="72" customFormat="1" ht="15.75" x14ac:dyDescent="0.25">
      <c r="A113" s="125" t="s">
        <v>13</v>
      </c>
      <c r="B113" s="285" t="s">
        <v>163</v>
      </c>
      <c r="C113" s="285"/>
      <c r="D113" s="285"/>
      <c r="E113" s="285"/>
      <c r="F113" s="285"/>
      <c r="G113" s="285"/>
      <c r="H113" s="285"/>
      <c r="I113" s="126">
        <f>(I31/220)*1.5*15</f>
        <v>278.53056818181818</v>
      </c>
    </row>
    <row r="114" spans="1:256" s="72" customFormat="1" ht="15.75" x14ac:dyDescent="0.25">
      <c r="A114" s="280" t="s">
        <v>1</v>
      </c>
      <c r="B114" s="280"/>
      <c r="C114" s="280"/>
      <c r="D114" s="280"/>
      <c r="E114" s="280"/>
      <c r="F114" s="280"/>
      <c r="G114" s="280"/>
      <c r="H114" s="280"/>
      <c r="I114" s="127">
        <f>I113</f>
        <v>278.53056818181818</v>
      </c>
    </row>
    <row r="115" spans="1:256" ht="18.95" customHeight="1" x14ac:dyDescent="0.25">
      <c r="A115" s="281"/>
      <c r="B115" s="281"/>
      <c r="C115" s="281"/>
      <c r="D115" s="281"/>
      <c r="E115" s="281"/>
      <c r="F115" s="281"/>
      <c r="G115" s="281"/>
      <c r="H115" s="281"/>
      <c r="I115" s="281"/>
      <c r="J115" s="123"/>
      <c r="K115" s="7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  <c r="DK115" s="5"/>
      <c r="DL115" s="5"/>
      <c r="DM115" s="5"/>
      <c r="DN115" s="5"/>
      <c r="DO115" s="5"/>
      <c r="DP115" s="5"/>
      <c r="DQ115" s="5"/>
      <c r="DR115" s="5"/>
      <c r="DS115" s="5"/>
      <c r="DT115" s="5"/>
      <c r="DU115" s="5"/>
      <c r="DV115" s="5"/>
      <c r="DW115" s="5"/>
      <c r="DX115" s="5"/>
      <c r="DY115" s="5"/>
      <c r="DZ115" s="5"/>
      <c r="EA115" s="5"/>
      <c r="EB115" s="5"/>
      <c r="EC115" s="5"/>
      <c r="ED115" s="5"/>
      <c r="EE115" s="5"/>
      <c r="EF115" s="5"/>
      <c r="EG115" s="5"/>
      <c r="EH115" s="5"/>
      <c r="EI115" s="5"/>
      <c r="EJ115" s="5"/>
      <c r="EK115" s="5"/>
      <c r="EL115" s="5"/>
      <c r="EM115" s="5"/>
      <c r="EN115" s="5"/>
      <c r="EO115" s="5"/>
      <c r="EP115" s="5"/>
      <c r="EQ115" s="5"/>
      <c r="ER115" s="5"/>
      <c r="ES115" s="5"/>
      <c r="ET115" s="5"/>
      <c r="EU115" s="5"/>
      <c r="EV115" s="5"/>
      <c r="EW115" s="5"/>
      <c r="EX115" s="5"/>
      <c r="EY115" s="5"/>
      <c r="EZ115" s="5"/>
      <c r="FA115" s="5"/>
      <c r="FB115" s="5"/>
      <c r="FC115" s="5"/>
      <c r="FD115" s="5"/>
      <c r="FE115" s="5"/>
      <c r="FF115" s="5"/>
      <c r="FG115" s="5"/>
      <c r="FH115" s="5"/>
      <c r="FI115" s="5"/>
      <c r="FJ115" s="5"/>
      <c r="FK115" s="5"/>
      <c r="FL115" s="5"/>
      <c r="FM115" s="5"/>
      <c r="FN115" s="5"/>
      <c r="FO115" s="5"/>
      <c r="FP115" s="5"/>
      <c r="FQ115" s="5"/>
      <c r="FR115" s="5"/>
      <c r="FS115" s="5"/>
      <c r="FT115" s="5"/>
      <c r="FU115" s="5"/>
      <c r="FV115" s="5"/>
      <c r="FW115" s="5"/>
      <c r="FX115" s="5"/>
      <c r="FY115" s="5"/>
      <c r="FZ115" s="5"/>
      <c r="GA115" s="5"/>
      <c r="GB115" s="5"/>
      <c r="GC115" s="5"/>
      <c r="GD115" s="5"/>
      <c r="GE115" s="5"/>
      <c r="GF115" s="5"/>
      <c r="GG115" s="5"/>
      <c r="GH115" s="5"/>
      <c r="GI115" s="5"/>
      <c r="GJ115" s="5"/>
      <c r="GK115" s="5"/>
      <c r="GL115" s="5"/>
      <c r="GM115" s="5"/>
      <c r="GN115" s="5"/>
      <c r="GO115" s="5"/>
      <c r="GP115" s="5"/>
      <c r="GQ115" s="5"/>
      <c r="GR115" s="5"/>
      <c r="GS115" s="5"/>
      <c r="GT115" s="5"/>
      <c r="GU115" s="5"/>
      <c r="GV115" s="5"/>
      <c r="GW115" s="5"/>
      <c r="GX115" s="5"/>
      <c r="GY115" s="5"/>
      <c r="GZ115" s="5"/>
      <c r="HA115" s="5"/>
      <c r="HB115" s="5"/>
      <c r="HC115" s="5"/>
      <c r="HD115" s="5"/>
      <c r="HE115" s="5"/>
      <c r="HF115" s="5"/>
      <c r="HG115" s="5"/>
      <c r="HH115" s="5"/>
      <c r="HI115" s="5"/>
      <c r="HJ115" s="5"/>
      <c r="HK115" s="5"/>
      <c r="HL115" s="5"/>
      <c r="HM115" s="5"/>
      <c r="HN115" s="5"/>
      <c r="HO115" s="5"/>
      <c r="HP115" s="5"/>
      <c r="HQ115" s="5"/>
      <c r="HR115" s="5"/>
      <c r="HS115" s="5"/>
      <c r="HT115" s="5"/>
      <c r="HU115" s="5"/>
      <c r="HV115" s="5"/>
      <c r="HW115" s="5"/>
      <c r="HX115" s="5"/>
      <c r="HY115" s="5"/>
      <c r="HZ115" s="5"/>
      <c r="IA115" s="5"/>
      <c r="IB115" s="5"/>
      <c r="IC115" s="5"/>
      <c r="ID115" s="5"/>
      <c r="IE115" s="5"/>
      <c r="IF115" s="5"/>
      <c r="IG115" s="5"/>
      <c r="IH115" s="5"/>
      <c r="II115" s="5"/>
      <c r="IJ115" s="5"/>
      <c r="IK115" s="5"/>
      <c r="IL115" s="5"/>
      <c r="IM115" s="5"/>
      <c r="IN115" s="5"/>
      <c r="IO115" s="5"/>
      <c r="IP115" s="5"/>
      <c r="IQ115" s="5"/>
      <c r="IR115" s="5"/>
      <c r="IS115" s="5"/>
      <c r="IT115" s="5"/>
      <c r="IU115" s="5"/>
      <c r="IV115" s="5"/>
    </row>
    <row r="116" spans="1:256" ht="18.95" customHeight="1" x14ac:dyDescent="0.25">
      <c r="A116" s="282"/>
      <c r="B116" s="282"/>
      <c r="C116" s="282"/>
      <c r="D116" s="282"/>
      <c r="E116" s="282"/>
      <c r="F116" s="282"/>
      <c r="G116" s="282"/>
      <c r="H116" s="282"/>
      <c r="I116" s="282"/>
      <c r="J116" s="123"/>
      <c r="K116" s="7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  <c r="DC116" s="5"/>
      <c r="DD116" s="5"/>
      <c r="DE116" s="5"/>
      <c r="DF116" s="5"/>
      <c r="DG116" s="5"/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  <c r="DS116" s="5"/>
      <c r="DT116" s="5"/>
      <c r="DU116" s="5"/>
      <c r="DV116" s="5"/>
      <c r="DW116" s="5"/>
      <c r="DX116" s="5"/>
      <c r="DY116" s="5"/>
      <c r="DZ116" s="5"/>
      <c r="EA116" s="5"/>
      <c r="EB116" s="5"/>
      <c r="EC116" s="5"/>
      <c r="ED116" s="5"/>
      <c r="EE116" s="5"/>
      <c r="EF116" s="5"/>
      <c r="EG116" s="5"/>
      <c r="EH116" s="5"/>
      <c r="EI116" s="5"/>
      <c r="EJ116" s="5"/>
      <c r="EK116" s="5"/>
      <c r="EL116" s="5"/>
      <c r="EM116" s="5"/>
      <c r="EN116" s="5"/>
      <c r="EO116" s="5"/>
      <c r="EP116" s="5"/>
      <c r="EQ116" s="5"/>
      <c r="ER116" s="5"/>
      <c r="ES116" s="5"/>
      <c r="ET116" s="5"/>
      <c r="EU116" s="5"/>
      <c r="EV116" s="5"/>
      <c r="EW116" s="5"/>
      <c r="EX116" s="5"/>
      <c r="EY116" s="5"/>
      <c r="EZ116" s="5"/>
      <c r="FA116" s="5"/>
      <c r="FB116" s="5"/>
      <c r="FC116" s="5"/>
      <c r="FD116" s="5"/>
      <c r="FE116" s="5"/>
      <c r="FF116" s="5"/>
      <c r="FG116" s="5"/>
      <c r="FH116" s="5"/>
      <c r="FI116" s="5"/>
      <c r="FJ116" s="5"/>
      <c r="FK116" s="5"/>
      <c r="FL116" s="5"/>
      <c r="FM116" s="5"/>
      <c r="FN116" s="5"/>
      <c r="FO116" s="5"/>
      <c r="FP116" s="5"/>
      <c r="FQ116" s="5"/>
      <c r="FR116" s="5"/>
      <c r="FS116" s="5"/>
      <c r="FT116" s="5"/>
      <c r="FU116" s="5"/>
      <c r="FV116" s="5"/>
      <c r="FW116" s="5"/>
      <c r="FX116" s="5"/>
      <c r="FY116" s="5"/>
      <c r="FZ116" s="5"/>
      <c r="GA116" s="5"/>
      <c r="GB116" s="5"/>
      <c r="GC116" s="5"/>
      <c r="GD116" s="5"/>
      <c r="GE116" s="5"/>
      <c r="GF116" s="5"/>
      <c r="GG116" s="5"/>
      <c r="GH116" s="5"/>
      <c r="GI116" s="5"/>
      <c r="GJ116" s="5"/>
      <c r="GK116" s="5"/>
      <c r="GL116" s="5"/>
      <c r="GM116" s="5"/>
      <c r="GN116" s="5"/>
      <c r="GO116" s="5"/>
      <c r="GP116" s="5"/>
      <c r="GQ116" s="5"/>
      <c r="GR116" s="5"/>
      <c r="GS116" s="5"/>
      <c r="GT116" s="5"/>
      <c r="GU116" s="5"/>
      <c r="GV116" s="5"/>
      <c r="GW116" s="5"/>
      <c r="GX116" s="5"/>
      <c r="GY116" s="5"/>
      <c r="GZ116" s="5"/>
      <c r="HA116" s="5"/>
      <c r="HB116" s="5"/>
      <c r="HC116" s="5"/>
      <c r="HD116" s="5"/>
      <c r="HE116" s="5"/>
      <c r="HF116" s="5"/>
      <c r="HG116" s="5"/>
      <c r="HH116" s="5"/>
      <c r="HI116" s="5"/>
      <c r="HJ116" s="5"/>
      <c r="HK116" s="5"/>
      <c r="HL116" s="5"/>
      <c r="HM116" s="5"/>
      <c r="HN116" s="5"/>
      <c r="HO116" s="5"/>
      <c r="HP116" s="5"/>
      <c r="HQ116" s="5"/>
      <c r="HR116" s="5"/>
      <c r="HS116" s="5"/>
      <c r="HT116" s="5"/>
      <c r="HU116" s="5"/>
      <c r="HV116" s="5"/>
      <c r="HW116" s="5"/>
      <c r="HX116" s="5"/>
      <c r="HY116" s="5"/>
      <c r="HZ116" s="5"/>
      <c r="IA116" s="5"/>
      <c r="IB116" s="5"/>
      <c r="IC116" s="5"/>
      <c r="ID116" s="5"/>
      <c r="IE116" s="5"/>
      <c r="IF116" s="5"/>
      <c r="IG116" s="5"/>
      <c r="IH116" s="5"/>
      <c r="II116" s="5"/>
      <c r="IJ116" s="5"/>
      <c r="IK116" s="5"/>
      <c r="IL116" s="5"/>
      <c r="IM116" s="5"/>
      <c r="IN116" s="5"/>
      <c r="IO116" s="5"/>
      <c r="IP116" s="5"/>
      <c r="IQ116" s="5"/>
      <c r="IR116" s="5"/>
      <c r="IS116" s="5"/>
      <c r="IT116" s="5"/>
      <c r="IU116" s="5"/>
      <c r="IV116" s="5"/>
    </row>
    <row r="117" spans="1:256" x14ac:dyDescent="0.25">
      <c r="A117" s="219" t="s">
        <v>50</v>
      </c>
      <c r="B117" s="219"/>
      <c r="C117" s="219"/>
      <c r="D117" s="219"/>
      <c r="E117" s="219"/>
      <c r="F117" s="219"/>
      <c r="G117" s="219"/>
      <c r="H117" s="219"/>
      <c r="I117" s="219"/>
      <c r="J117" s="6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  <c r="DQ117" s="5"/>
      <c r="DR117" s="5"/>
      <c r="DS117" s="5"/>
      <c r="DT117" s="5"/>
      <c r="DU117" s="5"/>
      <c r="DV117" s="5"/>
      <c r="DW117" s="5"/>
      <c r="DX117" s="5"/>
      <c r="DY117" s="5"/>
      <c r="DZ117" s="5"/>
      <c r="EA117" s="5"/>
      <c r="EB117" s="5"/>
      <c r="EC117" s="5"/>
      <c r="ED117" s="5"/>
      <c r="EE117" s="5"/>
      <c r="EF117" s="5"/>
      <c r="EG117" s="5"/>
      <c r="EH117" s="5"/>
      <c r="EI117" s="5"/>
      <c r="EJ117" s="5"/>
      <c r="EK117" s="5"/>
      <c r="EL117" s="5"/>
      <c r="EM117" s="5"/>
      <c r="EN117" s="5"/>
      <c r="EO117" s="5"/>
      <c r="EP117" s="5"/>
      <c r="EQ117" s="5"/>
      <c r="ER117" s="5"/>
      <c r="ES117" s="5"/>
      <c r="ET117" s="5"/>
      <c r="EU117" s="5"/>
      <c r="EV117" s="5"/>
      <c r="EW117" s="5"/>
      <c r="EX117" s="5"/>
      <c r="EY117" s="5"/>
      <c r="EZ117" s="5"/>
      <c r="FA117" s="5"/>
      <c r="FB117" s="5"/>
      <c r="FC117" s="5"/>
      <c r="FD117" s="5"/>
      <c r="FE117" s="5"/>
      <c r="FF117" s="5"/>
      <c r="FG117" s="5"/>
      <c r="FH117" s="5"/>
      <c r="FI117" s="5"/>
      <c r="FJ117" s="5"/>
      <c r="FK117" s="5"/>
      <c r="FL117" s="5"/>
      <c r="FM117" s="5"/>
      <c r="FN117" s="5"/>
      <c r="FO117" s="5"/>
      <c r="FP117" s="5"/>
      <c r="FQ117" s="5"/>
      <c r="FR117" s="5"/>
      <c r="FS117" s="5"/>
      <c r="FT117" s="5"/>
      <c r="FU117" s="5"/>
      <c r="FV117" s="5"/>
      <c r="FW117" s="5"/>
      <c r="FX117" s="5"/>
      <c r="FY117" s="5"/>
      <c r="FZ117" s="5"/>
      <c r="GA117" s="5"/>
      <c r="GB117" s="5"/>
      <c r="GC117" s="5"/>
      <c r="GD117" s="5"/>
      <c r="GE117" s="5"/>
      <c r="GF117" s="5"/>
      <c r="GG117" s="5"/>
      <c r="GH117" s="5"/>
      <c r="GI117" s="5"/>
      <c r="GJ117" s="5"/>
      <c r="GK117" s="5"/>
      <c r="GL117" s="5"/>
      <c r="GM117" s="5"/>
      <c r="GN117" s="5"/>
      <c r="GO117" s="5"/>
      <c r="GP117" s="5"/>
      <c r="GQ117" s="5"/>
      <c r="GR117" s="5"/>
      <c r="GS117" s="5"/>
      <c r="GT117" s="5"/>
      <c r="GU117" s="5"/>
      <c r="GV117" s="5"/>
      <c r="GW117" s="5"/>
      <c r="GX117" s="5"/>
      <c r="GY117" s="5"/>
      <c r="GZ117" s="5"/>
      <c r="HA117" s="5"/>
      <c r="HB117" s="5"/>
      <c r="HC117" s="5"/>
      <c r="HD117" s="5"/>
      <c r="HE117" s="5"/>
      <c r="HF117" s="5"/>
      <c r="HG117" s="5"/>
      <c r="HH117" s="5"/>
      <c r="HI117" s="5"/>
      <c r="HJ117" s="5"/>
      <c r="HK117" s="5"/>
      <c r="HL117" s="5"/>
      <c r="HM117" s="5"/>
      <c r="HN117" s="5"/>
      <c r="HO117" s="5"/>
      <c r="HP117" s="5"/>
      <c r="HQ117" s="5"/>
      <c r="HR117" s="5"/>
      <c r="HS117" s="5"/>
      <c r="HT117" s="5"/>
      <c r="HU117" s="5"/>
      <c r="HV117" s="5"/>
      <c r="HW117" s="5"/>
      <c r="HX117" s="5"/>
      <c r="HY117" s="5"/>
      <c r="HZ117" s="5"/>
      <c r="IA117" s="5"/>
      <c r="IB117" s="5"/>
      <c r="IC117" s="5"/>
      <c r="ID117" s="5"/>
      <c r="IE117" s="5"/>
      <c r="IF117" s="5"/>
      <c r="IG117" s="5"/>
      <c r="IH117" s="5"/>
      <c r="II117" s="5"/>
      <c r="IJ117" s="5"/>
      <c r="IK117" s="5"/>
      <c r="IL117" s="5"/>
      <c r="IM117" s="5"/>
      <c r="IN117" s="5"/>
      <c r="IO117" s="5"/>
      <c r="IP117" s="5"/>
      <c r="IQ117" s="5"/>
      <c r="IR117" s="5"/>
      <c r="IS117" s="5"/>
      <c r="IT117" s="5"/>
      <c r="IU117" s="5"/>
      <c r="IV117" s="5"/>
    </row>
    <row r="118" spans="1:256" x14ac:dyDescent="0.25">
      <c r="A118" s="131">
        <v>4</v>
      </c>
      <c r="B118" s="238" t="s">
        <v>51</v>
      </c>
      <c r="C118" s="238"/>
      <c r="D118" s="238"/>
      <c r="E118" s="238"/>
      <c r="F118" s="238"/>
      <c r="G118" s="238"/>
      <c r="H118" s="238"/>
      <c r="I118" s="4" t="s">
        <v>19</v>
      </c>
      <c r="J118" s="6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  <c r="DQ118" s="5"/>
      <c r="DR118" s="5"/>
      <c r="DS118" s="5"/>
      <c r="DT118" s="5"/>
      <c r="DU118" s="5"/>
      <c r="DV118" s="5"/>
      <c r="DW118" s="5"/>
      <c r="DX118" s="5"/>
      <c r="DY118" s="5"/>
      <c r="DZ118" s="5"/>
      <c r="EA118" s="5"/>
      <c r="EB118" s="5"/>
      <c r="EC118" s="5"/>
      <c r="ED118" s="5"/>
      <c r="EE118" s="5"/>
      <c r="EF118" s="5"/>
      <c r="EG118" s="5"/>
      <c r="EH118" s="5"/>
      <c r="EI118" s="5"/>
      <c r="EJ118" s="5"/>
      <c r="EK118" s="5"/>
      <c r="EL118" s="5"/>
      <c r="EM118" s="5"/>
      <c r="EN118" s="5"/>
      <c r="EO118" s="5"/>
      <c r="EP118" s="5"/>
      <c r="EQ118" s="5"/>
      <c r="ER118" s="5"/>
      <c r="ES118" s="5"/>
      <c r="ET118" s="5"/>
      <c r="EU118" s="5"/>
      <c r="EV118" s="5"/>
      <c r="EW118" s="5"/>
      <c r="EX118" s="5"/>
      <c r="EY118" s="5"/>
      <c r="EZ118" s="5"/>
      <c r="FA118" s="5"/>
      <c r="FB118" s="5"/>
      <c r="FC118" s="5"/>
      <c r="FD118" s="5"/>
      <c r="FE118" s="5"/>
      <c r="FF118" s="5"/>
      <c r="FG118" s="5"/>
      <c r="FH118" s="5"/>
      <c r="FI118" s="5"/>
      <c r="FJ118" s="5"/>
      <c r="FK118" s="5"/>
      <c r="FL118" s="5"/>
      <c r="FM118" s="5"/>
      <c r="FN118" s="5"/>
      <c r="FO118" s="5"/>
      <c r="FP118" s="5"/>
      <c r="FQ118" s="5"/>
      <c r="FR118" s="5"/>
      <c r="FS118" s="5"/>
      <c r="FT118" s="5"/>
      <c r="FU118" s="5"/>
      <c r="FV118" s="5"/>
      <c r="FW118" s="5"/>
      <c r="FX118" s="5"/>
      <c r="FY118" s="5"/>
      <c r="FZ118" s="5"/>
      <c r="GA118" s="5"/>
      <c r="GB118" s="5"/>
      <c r="GC118" s="5"/>
      <c r="GD118" s="5"/>
      <c r="GE118" s="5"/>
      <c r="GF118" s="5"/>
      <c r="GG118" s="5"/>
      <c r="GH118" s="5"/>
      <c r="GI118" s="5"/>
      <c r="GJ118" s="5"/>
      <c r="GK118" s="5"/>
      <c r="GL118" s="5"/>
      <c r="GM118" s="5"/>
      <c r="GN118" s="5"/>
      <c r="GO118" s="5"/>
      <c r="GP118" s="5"/>
      <c r="GQ118" s="5"/>
      <c r="GR118" s="5"/>
      <c r="GS118" s="5"/>
      <c r="GT118" s="5"/>
      <c r="GU118" s="5"/>
      <c r="GV118" s="5"/>
      <c r="GW118" s="5"/>
      <c r="GX118" s="5"/>
      <c r="GY118" s="5"/>
      <c r="GZ118" s="5"/>
      <c r="HA118" s="5"/>
      <c r="HB118" s="5"/>
      <c r="HC118" s="5"/>
      <c r="HD118" s="5"/>
      <c r="HE118" s="5"/>
      <c r="HF118" s="5"/>
      <c r="HG118" s="5"/>
      <c r="HH118" s="5"/>
      <c r="HI118" s="5"/>
      <c r="HJ118" s="5"/>
      <c r="HK118" s="5"/>
      <c r="HL118" s="5"/>
      <c r="HM118" s="5"/>
      <c r="HN118" s="5"/>
      <c r="HO118" s="5"/>
      <c r="HP118" s="5"/>
      <c r="HQ118" s="5"/>
      <c r="HR118" s="5"/>
      <c r="HS118" s="5"/>
      <c r="HT118" s="5"/>
      <c r="HU118" s="5"/>
      <c r="HV118" s="5"/>
      <c r="HW118" s="5"/>
      <c r="HX118" s="5"/>
      <c r="HY118" s="5"/>
      <c r="HZ118" s="5"/>
      <c r="IA118" s="5"/>
      <c r="IB118" s="5"/>
      <c r="IC118" s="5"/>
      <c r="ID118" s="5"/>
      <c r="IE118" s="5"/>
      <c r="IF118" s="5"/>
      <c r="IG118" s="5"/>
      <c r="IH118" s="5"/>
      <c r="II118" s="5"/>
      <c r="IJ118" s="5"/>
      <c r="IK118" s="5"/>
      <c r="IL118" s="5"/>
      <c r="IM118" s="5"/>
      <c r="IN118" s="5"/>
      <c r="IO118" s="5"/>
      <c r="IP118" s="5"/>
      <c r="IQ118" s="5"/>
      <c r="IR118" s="5"/>
      <c r="IS118" s="5"/>
      <c r="IT118" s="5"/>
      <c r="IU118" s="5"/>
      <c r="IV118" s="5"/>
    </row>
    <row r="119" spans="1:256" ht="19.899999999999999" customHeight="1" x14ac:dyDescent="0.25">
      <c r="A119" s="132" t="s">
        <v>48</v>
      </c>
      <c r="B119" s="275" t="s">
        <v>49</v>
      </c>
      <c r="C119" s="275"/>
      <c r="D119" s="275"/>
      <c r="E119" s="275"/>
      <c r="F119" s="275"/>
      <c r="G119" s="275"/>
      <c r="H119" s="275"/>
      <c r="I119" s="24">
        <f>J107</f>
        <v>526.38856907195009</v>
      </c>
      <c r="J119" s="6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  <c r="DW119" s="5"/>
      <c r="DX119" s="5"/>
      <c r="DY119" s="5"/>
      <c r="DZ119" s="5"/>
      <c r="EA119" s="5"/>
      <c r="EB119" s="5"/>
      <c r="EC119" s="5"/>
      <c r="ED119" s="5"/>
      <c r="EE119" s="5"/>
      <c r="EF119" s="5"/>
      <c r="EG119" s="5"/>
      <c r="EH119" s="5"/>
      <c r="EI119" s="5"/>
      <c r="EJ119" s="5"/>
      <c r="EK119" s="5"/>
      <c r="EL119" s="5"/>
      <c r="EM119" s="5"/>
      <c r="EN119" s="5"/>
      <c r="EO119" s="5"/>
      <c r="EP119" s="5"/>
      <c r="EQ119" s="5"/>
      <c r="ER119" s="5"/>
      <c r="ES119" s="5"/>
      <c r="ET119" s="5"/>
      <c r="EU119" s="5"/>
      <c r="EV119" s="5"/>
      <c r="EW119" s="5"/>
      <c r="EX119" s="5"/>
      <c r="EY119" s="5"/>
      <c r="EZ119" s="5"/>
      <c r="FA119" s="5"/>
      <c r="FB119" s="5"/>
      <c r="FC119" s="5"/>
      <c r="FD119" s="5"/>
      <c r="FE119" s="5"/>
      <c r="FF119" s="5"/>
      <c r="FG119" s="5"/>
      <c r="FH119" s="5"/>
      <c r="FI119" s="5"/>
      <c r="FJ119" s="5"/>
      <c r="FK119" s="5"/>
      <c r="FL119" s="5"/>
      <c r="FM119" s="5"/>
      <c r="FN119" s="5"/>
      <c r="FO119" s="5"/>
      <c r="FP119" s="5"/>
      <c r="FQ119" s="5"/>
      <c r="FR119" s="5"/>
      <c r="FS119" s="5"/>
      <c r="FT119" s="5"/>
      <c r="FU119" s="5"/>
      <c r="FV119" s="5"/>
      <c r="FW119" s="5"/>
      <c r="FX119" s="5"/>
      <c r="FY119" s="5"/>
      <c r="FZ119" s="5"/>
      <c r="GA119" s="5"/>
      <c r="GB119" s="5"/>
      <c r="GC119" s="5"/>
      <c r="GD119" s="5"/>
      <c r="GE119" s="5"/>
      <c r="GF119" s="5"/>
      <c r="GG119" s="5"/>
      <c r="GH119" s="5"/>
      <c r="GI119" s="5"/>
      <c r="GJ119" s="5"/>
      <c r="GK119" s="5"/>
      <c r="GL119" s="5"/>
      <c r="GM119" s="5"/>
      <c r="GN119" s="5"/>
      <c r="GO119" s="5"/>
      <c r="GP119" s="5"/>
      <c r="GQ119" s="5"/>
      <c r="GR119" s="5"/>
      <c r="GS119" s="5"/>
      <c r="GT119" s="5"/>
      <c r="GU119" s="5"/>
      <c r="GV119" s="5"/>
      <c r="GW119" s="5"/>
      <c r="GX119" s="5"/>
      <c r="GY119" s="5"/>
      <c r="GZ119" s="5"/>
      <c r="HA119" s="5"/>
      <c r="HB119" s="5"/>
      <c r="HC119" s="5"/>
      <c r="HD119" s="5"/>
      <c r="HE119" s="5"/>
      <c r="HF119" s="5"/>
      <c r="HG119" s="5"/>
      <c r="HH119" s="5"/>
      <c r="HI119" s="5"/>
      <c r="HJ119" s="5"/>
      <c r="HK119" s="5"/>
      <c r="HL119" s="5"/>
      <c r="HM119" s="5"/>
      <c r="HN119" s="5"/>
      <c r="HO119" s="5"/>
      <c r="HP119" s="5"/>
      <c r="HQ119" s="5"/>
      <c r="HR119" s="5"/>
      <c r="HS119" s="5"/>
      <c r="HT119" s="5"/>
      <c r="HU119" s="5"/>
      <c r="HV119" s="5"/>
      <c r="HW119" s="5"/>
      <c r="HX119" s="5"/>
      <c r="HY119" s="5"/>
      <c r="HZ119" s="5"/>
      <c r="IA119" s="5"/>
      <c r="IB119" s="5"/>
      <c r="IC119" s="5"/>
      <c r="ID119" s="5"/>
      <c r="IE119" s="5"/>
      <c r="IF119" s="5"/>
      <c r="IG119" s="5"/>
      <c r="IH119" s="5"/>
      <c r="II119" s="5"/>
      <c r="IJ119" s="5"/>
      <c r="IK119" s="5"/>
      <c r="IL119" s="5"/>
      <c r="IM119" s="5"/>
      <c r="IN119" s="5"/>
      <c r="IO119" s="5"/>
      <c r="IP119" s="5"/>
      <c r="IQ119" s="5"/>
      <c r="IR119" s="5"/>
      <c r="IS119" s="5"/>
      <c r="IT119" s="5"/>
      <c r="IU119" s="5"/>
      <c r="IV119" s="5"/>
    </row>
    <row r="120" spans="1:256" ht="19.899999999999999" customHeight="1" x14ac:dyDescent="0.25">
      <c r="A120" s="132" t="s">
        <v>143</v>
      </c>
      <c r="B120" s="275" t="s">
        <v>145</v>
      </c>
      <c r="C120" s="275"/>
      <c r="D120" s="275"/>
      <c r="E120" s="275"/>
      <c r="F120" s="275"/>
      <c r="G120" s="275"/>
      <c r="H120" s="275"/>
      <c r="I120" s="24">
        <f>I114</f>
        <v>278.53056818181818</v>
      </c>
      <c r="J120" s="6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  <c r="DC120" s="5"/>
      <c r="DD120" s="5"/>
      <c r="DE120" s="5"/>
      <c r="DF120" s="5"/>
      <c r="DG120" s="5"/>
      <c r="DH120" s="5"/>
      <c r="DI120" s="5"/>
      <c r="DJ120" s="5"/>
      <c r="DK120" s="5"/>
      <c r="DL120" s="5"/>
      <c r="DM120" s="5"/>
      <c r="DN120" s="5"/>
      <c r="DO120" s="5"/>
      <c r="DP120" s="5"/>
      <c r="DQ120" s="5"/>
      <c r="DR120" s="5"/>
      <c r="DS120" s="5"/>
      <c r="DT120" s="5"/>
      <c r="DU120" s="5"/>
      <c r="DV120" s="5"/>
      <c r="DW120" s="5"/>
      <c r="DX120" s="5"/>
      <c r="DY120" s="5"/>
      <c r="DZ120" s="5"/>
      <c r="EA120" s="5"/>
      <c r="EB120" s="5"/>
      <c r="EC120" s="5"/>
      <c r="ED120" s="5"/>
      <c r="EE120" s="5"/>
      <c r="EF120" s="5"/>
      <c r="EG120" s="5"/>
      <c r="EH120" s="5"/>
      <c r="EI120" s="5"/>
      <c r="EJ120" s="5"/>
      <c r="EK120" s="5"/>
      <c r="EL120" s="5"/>
      <c r="EM120" s="5"/>
      <c r="EN120" s="5"/>
      <c r="EO120" s="5"/>
      <c r="EP120" s="5"/>
      <c r="EQ120" s="5"/>
      <c r="ER120" s="5"/>
      <c r="ES120" s="5"/>
      <c r="ET120" s="5"/>
      <c r="EU120" s="5"/>
      <c r="EV120" s="5"/>
      <c r="EW120" s="5"/>
      <c r="EX120" s="5"/>
      <c r="EY120" s="5"/>
      <c r="EZ120" s="5"/>
      <c r="FA120" s="5"/>
      <c r="FB120" s="5"/>
      <c r="FC120" s="5"/>
      <c r="FD120" s="5"/>
      <c r="FE120" s="5"/>
      <c r="FF120" s="5"/>
      <c r="FG120" s="5"/>
      <c r="FH120" s="5"/>
      <c r="FI120" s="5"/>
      <c r="FJ120" s="5"/>
      <c r="FK120" s="5"/>
      <c r="FL120" s="5"/>
      <c r="FM120" s="5"/>
      <c r="FN120" s="5"/>
      <c r="FO120" s="5"/>
      <c r="FP120" s="5"/>
      <c r="FQ120" s="5"/>
      <c r="FR120" s="5"/>
      <c r="FS120" s="5"/>
      <c r="FT120" s="5"/>
      <c r="FU120" s="5"/>
      <c r="FV120" s="5"/>
      <c r="FW120" s="5"/>
      <c r="FX120" s="5"/>
      <c r="FY120" s="5"/>
      <c r="FZ120" s="5"/>
      <c r="GA120" s="5"/>
      <c r="GB120" s="5"/>
      <c r="GC120" s="5"/>
      <c r="GD120" s="5"/>
      <c r="GE120" s="5"/>
      <c r="GF120" s="5"/>
      <c r="GG120" s="5"/>
      <c r="GH120" s="5"/>
      <c r="GI120" s="5"/>
      <c r="GJ120" s="5"/>
      <c r="GK120" s="5"/>
      <c r="GL120" s="5"/>
      <c r="GM120" s="5"/>
      <c r="GN120" s="5"/>
      <c r="GO120" s="5"/>
      <c r="GP120" s="5"/>
      <c r="GQ120" s="5"/>
      <c r="GR120" s="5"/>
      <c r="GS120" s="5"/>
      <c r="GT120" s="5"/>
      <c r="GU120" s="5"/>
      <c r="GV120" s="5"/>
      <c r="GW120" s="5"/>
      <c r="GX120" s="5"/>
      <c r="GY120" s="5"/>
      <c r="GZ120" s="5"/>
      <c r="HA120" s="5"/>
      <c r="HB120" s="5"/>
      <c r="HC120" s="5"/>
      <c r="HD120" s="5"/>
      <c r="HE120" s="5"/>
      <c r="HF120" s="5"/>
      <c r="HG120" s="5"/>
      <c r="HH120" s="5"/>
      <c r="HI120" s="5"/>
      <c r="HJ120" s="5"/>
      <c r="HK120" s="5"/>
      <c r="HL120" s="5"/>
      <c r="HM120" s="5"/>
      <c r="HN120" s="5"/>
      <c r="HO120" s="5"/>
      <c r="HP120" s="5"/>
      <c r="HQ120" s="5"/>
      <c r="HR120" s="5"/>
      <c r="HS120" s="5"/>
      <c r="HT120" s="5"/>
      <c r="HU120" s="5"/>
      <c r="HV120" s="5"/>
      <c r="HW120" s="5"/>
      <c r="HX120" s="5"/>
      <c r="HY120" s="5"/>
      <c r="HZ120" s="5"/>
      <c r="IA120" s="5"/>
      <c r="IB120" s="5"/>
      <c r="IC120" s="5"/>
      <c r="ID120" s="5"/>
      <c r="IE120" s="5"/>
      <c r="IF120" s="5"/>
      <c r="IG120" s="5"/>
      <c r="IH120" s="5"/>
      <c r="II120" s="5"/>
      <c r="IJ120" s="5"/>
      <c r="IK120" s="5"/>
      <c r="IL120" s="5"/>
      <c r="IM120" s="5"/>
      <c r="IN120" s="5"/>
      <c r="IO120" s="5"/>
      <c r="IP120" s="5"/>
      <c r="IQ120" s="5"/>
      <c r="IR120" s="5"/>
      <c r="IS120" s="5"/>
      <c r="IT120" s="5"/>
      <c r="IU120" s="5"/>
      <c r="IV120" s="5"/>
    </row>
    <row r="121" spans="1:256" x14ac:dyDescent="0.25">
      <c r="A121" s="259" t="s">
        <v>1</v>
      </c>
      <c r="B121" s="259"/>
      <c r="C121" s="259"/>
      <c r="D121" s="259"/>
      <c r="E121" s="259"/>
      <c r="F121" s="259"/>
      <c r="G121" s="259"/>
      <c r="H121" s="259"/>
      <c r="I121" s="25">
        <f>SUM(I119+I120)</f>
        <v>804.91913725376821</v>
      </c>
      <c r="J121" s="6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5"/>
      <c r="DT121" s="5"/>
      <c r="DU121" s="5"/>
      <c r="DV121" s="5"/>
      <c r="DW121" s="5"/>
      <c r="DX121" s="5"/>
      <c r="DY121" s="5"/>
      <c r="DZ121" s="5"/>
      <c r="EA121" s="5"/>
      <c r="EB121" s="5"/>
      <c r="EC121" s="5"/>
      <c r="ED121" s="5"/>
      <c r="EE121" s="5"/>
      <c r="EF121" s="5"/>
      <c r="EG121" s="5"/>
      <c r="EH121" s="5"/>
      <c r="EI121" s="5"/>
      <c r="EJ121" s="5"/>
      <c r="EK121" s="5"/>
      <c r="EL121" s="5"/>
      <c r="EM121" s="5"/>
      <c r="EN121" s="5"/>
      <c r="EO121" s="5"/>
      <c r="EP121" s="5"/>
      <c r="EQ121" s="5"/>
      <c r="ER121" s="5"/>
      <c r="ES121" s="5"/>
      <c r="ET121" s="5"/>
      <c r="EU121" s="5"/>
      <c r="EV121" s="5"/>
      <c r="EW121" s="5"/>
      <c r="EX121" s="5"/>
      <c r="EY121" s="5"/>
      <c r="EZ121" s="5"/>
      <c r="FA121" s="5"/>
      <c r="FB121" s="5"/>
      <c r="FC121" s="5"/>
      <c r="FD121" s="5"/>
      <c r="FE121" s="5"/>
      <c r="FF121" s="5"/>
      <c r="FG121" s="5"/>
      <c r="FH121" s="5"/>
      <c r="FI121" s="5"/>
      <c r="FJ121" s="5"/>
      <c r="FK121" s="5"/>
      <c r="FL121" s="5"/>
      <c r="FM121" s="5"/>
      <c r="FN121" s="5"/>
      <c r="FO121" s="5"/>
      <c r="FP121" s="5"/>
      <c r="FQ121" s="5"/>
      <c r="FR121" s="5"/>
      <c r="FS121" s="5"/>
      <c r="FT121" s="5"/>
      <c r="FU121" s="5"/>
      <c r="FV121" s="5"/>
      <c r="FW121" s="5"/>
      <c r="FX121" s="5"/>
      <c r="FY121" s="5"/>
      <c r="FZ121" s="5"/>
      <c r="GA121" s="5"/>
      <c r="GB121" s="5"/>
      <c r="GC121" s="5"/>
      <c r="GD121" s="5"/>
      <c r="GE121" s="5"/>
      <c r="GF121" s="5"/>
      <c r="GG121" s="5"/>
      <c r="GH121" s="5"/>
      <c r="GI121" s="5"/>
      <c r="GJ121" s="5"/>
      <c r="GK121" s="5"/>
      <c r="GL121" s="5"/>
      <c r="GM121" s="5"/>
      <c r="GN121" s="5"/>
      <c r="GO121" s="5"/>
      <c r="GP121" s="5"/>
      <c r="GQ121" s="5"/>
      <c r="GR121" s="5"/>
      <c r="GS121" s="5"/>
      <c r="GT121" s="5"/>
      <c r="GU121" s="5"/>
      <c r="GV121" s="5"/>
      <c r="GW121" s="5"/>
      <c r="GX121" s="5"/>
      <c r="GY121" s="5"/>
      <c r="GZ121" s="5"/>
      <c r="HA121" s="5"/>
      <c r="HB121" s="5"/>
      <c r="HC121" s="5"/>
      <c r="HD121" s="5"/>
      <c r="HE121" s="5"/>
      <c r="HF121" s="5"/>
      <c r="HG121" s="5"/>
      <c r="HH121" s="5"/>
      <c r="HI121" s="5"/>
      <c r="HJ121" s="5"/>
      <c r="HK121" s="5"/>
      <c r="HL121" s="5"/>
      <c r="HM121" s="5"/>
      <c r="HN121" s="5"/>
      <c r="HO121" s="5"/>
      <c r="HP121" s="5"/>
      <c r="HQ121" s="5"/>
      <c r="HR121" s="5"/>
      <c r="HS121" s="5"/>
      <c r="HT121" s="5"/>
      <c r="HU121" s="5"/>
      <c r="HV121" s="5"/>
      <c r="HW121" s="5"/>
      <c r="HX121" s="5"/>
      <c r="HY121" s="5"/>
      <c r="HZ121" s="5"/>
      <c r="IA121" s="5"/>
      <c r="IB121" s="5"/>
      <c r="IC121" s="5"/>
      <c r="ID121" s="5"/>
      <c r="IE121" s="5"/>
      <c r="IF121" s="5"/>
      <c r="IG121" s="5"/>
      <c r="IH121" s="5"/>
      <c r="II121" s="5"/>
      <c r="IJ121" s="5"/>
      <c r="IK121" s="5"/>
      <c r="IL121" s="5"/>
      <c r="IM121" s="5"/>
      <c r="IN121" s="5"/>
      <c r="IO121" s="5"/>
      <c r="IP121" s="5"/>
      <c r="IQ121" s="5"/>
      <c r="IR121" s="5"/>
      <c r="IS121" s="5"/>
      <c r="IT121" s="5"/>
      <c r="IU121" s="5"/>
      <c r="IV121" s="5"/>
    </row>
    <row r="122" spans="1:256" ht="17.45" customHeight="1" x14ac:dyDescent="0.25">
      <c r="A122" s="286"/>
      <c r="B122" s="286"/>
      <c r="C122" s="286"/>
      <c r="D122" s="286"/>
      <c r="E122" s="286"/>
      <c r="F122" s="286"/>
      <c r="G122" s="286"/>
      <c r="H122" s="286"/>
      <c r="I122" s="286"/>
      <c r="J122" s="287"/>
      <c r="K122" s="5"/>
      <c r="L122" s="5"/>
      <c r="M122" s="5"/>
      <c r="N122" s="38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  <c r="DK122" s="5"/>
      <c r="DL122" s="5"/>
      <c r="DM122" s="5"/>
      <c r="DN122" s="5"/>
      <c r="DO122" s="5"/>
      <c r="DP122" s="5"/>
      <c r="DQ122" s="5"/>
      <c r="DR122" s="5"/>
      <c r="DS122" s="5"/>
      <c r="DT122" s="5"/>
      <c r="DU122" s="5"/>
      <c r="DV122" s="5"/>
      <c r="DW122" s="5"/>
      <c r="DX122" s="5"/>
      <c r="DY122" s="5"/>
      <c r="DZ122" s="5"/>
      <c r="EA122" s="5"/>
      <c r="EB122" s="5"/>
      <c r="EC122" s="5"/>
      <c r="ED122" s="5"/>
      <c r="EE122" s="5"/>
      <c r="EF122" s="5"/>
      <c r="EG122" s="5"/>
      <c r="EH122" s="5"/>
      <c r="EI122" s="5"/>
      <c r="EJ122" s="5"/>
      <c r="EK122" s="5"/>
      <c r="EL122" s="5"/>
      <c r="EM122" s="5"/>
      <c r="EN122" s="5"/>
      <c r="EO122" s="5"/>
      <c r="EP122" s="5"/>
      <c r="EQ122" s="5"/>
      <c r="ER122" s="5"/>
      <c r="ES122" s="5"/>
      <c r="ET122" s="5"/>
      <c r="EU122" s="5"/>
      <c r="EV122" s="5"/>
      <c r="EW122" s="5"/>
      <c r="EX122" s="5"/>
      <c r="EY122" s="5"/>
      <c r="EZ122" s="5"/>
      <c r="FA122" s="5"/>
      <c r="FB122" s="5"/>
      <c r="FC122" s="5"/>
      <c r="FD122" s="5"/>
      <c r="FE122" s="5"/>
      <c r="FF122" s="5"/>
      <c r="FG122" s="5"/>
      <c r="FH122" s="5"/>
      <c r="FI122" s="5"/>
      <c r="FJ122" s="5"/>
      <c r="FK122" s="5"/>
      <c r="FL122" s="5"/>
      <c r="FM122" s="5"/>
      <c r="FN122" s="5"/>
      <c r="FO122" s="5"/>
      <c r="FP122" s="5"/>
      <c r="FQ122" s="5"/>
      <c r="FR122" s="5"/>
      <c r="FS122" s="5"/>
      <c r="FT122" s="5"/>
      <c r="FU122" s="5"/>
      <c r="FV122" s="5"/>
      <c r="FW122" s="5"/>
      <c r="FX122" s="5"/>
      <c r="FY122" s="5"/>
      <c r="FZ122" s="5"/>
      <c r="GA122" s="5"/>
      <c r="GB122" s="5"/>
      <c r="GC122" s="5"/>
      <c r="GD122" s="5"/>
      <c r="GE122" s="5"/>
      <c r="GF122" s="5"/>
      <c r="GG122" s="5"/>
      <c r="GH122" s="5"/>
      <c r="GI122" s="5"/>
      <c r="GJ122" s="5"/>
      <c r="GK122" s="5"/>
      <c r="GL122" s="5"/>
      <c r="GM122" s="5"/>
      <c r="GN122" s="5"/>
      <c r="GO122" s="5"/>
      <c r="GP122" s="5"/>
      <c r="GQ122" s="5"/>
      <c r="GR122" s="5"/>
      <c r="GS122" s="5"/>
      <c r="GT122" s="5"/>
      <c r="GU122" s="5"/>
      <c r="GV122" s="5"/>
      <c r="GW122" s="5"/>
      <c r="GX122" s="5"/>
      <c r="GY122" s="5"/>
      <c r="GZ122" s="5"/>
      <c r="HA122" s="5"/>
      <c r="HB122" s="5"/>
      <c r="HC122" s="5"/>
      <c r="HD122" s="5"/>
      <c r="HE122" s="5"/>
      <c r="HF122" s="5"/>
      <c r="HG122" s="5"/>
      <c r="HH122" s="5"/>
      <c r="HI122" s="5"/>
      <c r="HJ122" s="5"/>
      <c r="HK122" s="5"/>
      <c r="HL122" s="5"/>
      <c r="HM122" s="5"/>
      <c r="HN122" s="5"/>
      <c r="HO122" s="5"/>
      <c r="HP122" s="5"/>
      <c r="HQ122" s="5"/>
      <c r="HR122" s="5"/>
      <c r="HS122" s="5"/>
      <c r="HT122" s="5"/>
      <c r="HU122" s="5"/>
      <c r="HV122" s="5"/>
      <c r="HW122" s="5"/>
      <c r="HX122" s="5"/>
      <c r="HY122" s="5"/>
      <c r="HZ122" s="5"/>
      <c r="IA122" s="5"/>
      <c r="IB122" s="5"/>
      <c r="IC122" s="5"/>
      <c r="ID122" s="5"/>
      <c r="IE122" s="5"/>
      <c r="IF122" s="5"/>
      <c r="IG122" s="5"/>
      <c r="IH122" s="5"/>
      <c r="II122" s="5"/>
      <c r="IJ122" s="5"/>
      <c r="IK122" s="5"/>
      <c r="IL122" s="5"/>
      <c r="IM122" s="5"/>
      <c r="IN122" s="5"/>
      <c r="IO122" s="5"/>
      <c r="IP122" s="5"/>
      <c r="IQ122" s="5"/>
      <c r="IR122" s="5"/>
      <c r="IS122" s="5"/>
      <c r="IT122" s="5"/>
      <c r="IU122" s="5"/>
      <c r="IV122" s="5"/>
    </row>
    <row r="123" spans="1:256" ht="15" customHeight="1" x14ac:dyDescent="0.25">
      <c r="A123" s="286"/>
      <c r="B123" s="286"/>
      <c r="C123" s="286"/>
      <c r="D123" s="286"/>
      <c r="E123" s="286"/>
      <c r="F123" s="286"/>
      <c r="G123" s="286"/>
      <c r="H123" s="286"/>
      <c r="I123" s="286"/>
      <c r="J123" s="287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  <c r="DK123" s="5"/>
      <c r="DL123" s="5"/>
      <c r="DM123" s="5"/>
      <c r="DN123" s="5"/>
      <c r="DO123" s="5"/>
      <c r="DP123" s="5"/>
      <c r="DQ123" s="5"/>
      <c r="DR123" s="5"/>
      <c r="DS123" s="5"/>
      <c r="DT123" s="5"/>
      <c r="DU123" s="5"/>
      <c r="DV123" s="5"/>
      <c r="DW123" s="5"/>
      <c r="DX123" s="5"/>
      <c r="DY123" s="5"/>
      <c r="DZ123" s="5"/>
      <c r="EA123" s="5"/>
      <c r="EB123" s="5"/>
      <c r="EC123" s="5"/>
      <c r="ED123" s="5"/>
      <c r="EE123" s="5"/>
      <c r="EF123" s="5"/>
      <c r="EG123" s="5"/>
      <c r="EH123" s="5"/>
      <c r="EI123" s="5"/>
      <c r="EJ123" s="5"/>
      <c r="EK123" s="5"/>
      <c r="EL123" s="5"/>
      <c r="EM123" s="5"/>
      <c r="EN123" s="5"/>
      <c r="EO123" s="5"/>
      <c r="EP123" s="5"/>
      <c r="EQ123" s="5"/>
      <c r="ER123" s="5"/>
      <c r="ES123" s="5"/>
      <c r="ET123" s="5"/>
      <c r="EU123" s="5"/>
      <c r="EV123" s="5"/>
      <c r="EW123" s="5"/>
      <c r="EX123" s="5"/>
      <c r="EY123" s="5"/>
      <c r="EZ123" s="5"/>
      <c r="FA123" s="5"/>
      <c r="FB123" s="5"/>
      <c r="FC123" s="5"/>
      <c r="FD123" s="5"/>
      <c r="FE123" s="5"/>
      <c r="FF123" s="5"/>
      <c r="FG123" s="5"/>
      <c r="FH123" s="5"/>
      <c r="FI123" s="5"/>
      <c r="FJ123" s="5"/>
      <c r="FK123" s="5"/>
      <c r="FL123" s="5"/>
      <c r="FM123" s="5"/>
      <c r="FN123" s="5"/>
      <c r="FO123" s="5"/>
      <c r="FP123" s="5"/>
      <c r="FQ123" s="5"/>
      <c r="FR123" s="5"/>
      <c r="FS123" s="5"/>
      <c r="FT123" s="5"/>
      <c r="FU123" s="5"/>
      <c r="FV123" s="5"/>
      <c r="FW123" s="5"/>
      <c r="FX123" s="5"/>
      <c r="FY123" s="5"/>
      <c r="FZ123" s="5"/>
      <c r="GA123" s="5"/>
      <c r="GB123" s="5"/>
      <c r="GC123" s="5"/>
      <c r="GD123" s="5"/>
      <c r="GE123" s="5"/>
      <c r="GF123" s="5"/>
      <c r="GG123" s="5"/>
      <c r="GH123" s="5"/>
      <c r="GI123" s="5"/>
      <c r="GJ123" s="5"/>
      <c r="GK123" s="5"/>
      <c r="GL123" s="5"/>
      <c r="GM123" s="5"/>
      <c r="GN123" s="5"/>
      <c r="GO123" s="5"/>
      <c r="GP123" s="5"/>
      <c r="GQ123" s="5"/>
      <c r="GR123" s="5"/>
      <c r="GS123" s="5"/>
      <c r="GT123" s="5"/>
      <c r="GU123" s="5"/>
      <c r="GV123" s="5"/>
      <c r="GW123" s="5"/>
      <c r="GX123" s="5"/>
      <c r="GY123" s="5"/>
      <c r="GZ123" s="5"/>
      <c r="HA123" s="5"/>
      <c r="HB123" s="5"/>
      <c r="HC123" s="5"/>
      <c r="HD123" s="5"/>
      <c r="HE123" s="5"/>
      <c r="HF123" s="5"/>
      <c r="HG123" s="5"/>
      <c r="HH123" s="5"/>
      <c r="HI123" s="5"/>
      <c r="HJ123" s="5"/>
      <c r="HK123" s="5"/>
      <c r="HL123" s="5"/>
      <c r="HM123" s="5"/>
      <c r="HN123" s="5"/>
      <c r="HO123" s="5"/>
      <c r="HP123" s="5"/>
      <c r="HQ123" s="5"/>
      <c r="HR123" s="5"/>
      <c r="HS123" s="5"/>
      <c r="HT123" s="5"/>
      <c r="HU123" s="5"/>
      <c r="HV123" s="5"/>
      <c r="HW123" s="5"/>
      <c r="HX123" s="5"/>
      <c r="HY123" s="5"/>
      <c r="HZ123" s="5"/>
      <c r="IA123" s="5"/>
      <c r="IB123" s="5"/>
      <c r="IC123" s="5"/>
      <c r="ID123" s="5"/>
      <c r="IE123" s="5"/>
      <c r="IF123" s="5"/>
      <c r="IG123" s="5"/>
      <c r="IH123" s="5"/>
      <c r="II123" s="5"/>
      <c r="IJ123" s="5"/>
      <c r="IK123" s="5"/>
      <c r="IL123" s="5"/>
      <c r="IM123" s="5"/>
      <c r="IN123" s="5"/>
      <c r="IO123" s="5"/>
      <c r="IP123" s="5"/>
      <c r="IQ123" s="5"/>
      <c r="IR123" s="5"/>
      <c r="IS123" s="5"/>
      <c r="IT123" s="5"/>
      <c r="IU123" s="5"/>
      <c r="IV123" s="5"/>
    </row>
    <row r="124" spans="1:256" x14ac:dyDescent="0.25">
      <c r="A124" s="219" t="s">
        <v>52</v>
      </c>
      <c r="B124" s="219"/>
      <c r="C124" s="219"/>
      <c r="D124" s="219"/>
      <c r="E124" s="219"/>
      <c r="F124" s="219"/>
      <c r="G124" s="219"/>
      <c r="H124" s="219"/>
      <c r="I124" s="219"/>
      <c r="J124" s="6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  <c r="DK124" s="5"/>
      <c r="DL124" s="5"/>
      <c r="DM124" s="5"/>
      <c r="DN124" s="5"/>
      <c r="DO124" s="5"/>
      <c r="DP124" s="5"/>
      <c r="DQ124" s="5"/>
      <c r="DR124" s="5"/>
      <c r="DS124" s="5"/>
      <c r="DT124" s="5"/>
      <c r="DU124" s="5"/>
      <c r="DV124" s="5"/>
      <c r="DW124" s="5"/>
      <c r="DX124" s="5"/>
      <c r="DY124" s="5"/>
      <c r="DZ124" s="5"/>
      <c r="EA124" s="5"/>
      <c r="EB124" s="5"/>
      <c r="EC124" s="5"/>
      <c r="ED124" s="5"/>
      <c r="EE124" s="5"/>
      <c r="EF124" s="5"/>
      <c r="EG124" s="5"/>
      <c r="EH124" s="5"/>
      <c r="EI124" s="5"/>
      <c r="EJ124" s="5"/>
      <c r="EK124" s="5"/>
      <c r="EL124" s="5"/>
      <c r="EM124" s="5"/>
      <c r="EN124" s="5"/>
      <c r="EO124" s="5"/>
      <c r="EP124" s="5"/>
      <c r="EQ124" s="5"/>
      <c r="ER124" s="5"/>
      <c r="ES124" s="5"/>
      <c r="ET124" s="5"/>
      <c r="EU124" s="5"/>
      <c r="EV124" s="5"/>
      <c r="EW124" s="5"/>
      <c r="EX124" s="5"/>
      <c r="EY124" s="5"/>
      <c r="EZ124" s="5"/>
      <c r="FA124" s="5"/>
      <c r="FB124" s="5"/>
      <c r="FC124" s="5"/>
      <c r="FD124" s="5"/>
      <c r="FE124" s="5"/>
      <c r="FF124" s="5"/>
      <c r="FG124" s="5"/>
      <c r="FH124" s="5"/>
      <c r="FI124" s="5"/>
      <c r="FJ124" s="5"/>
      <c r="FK124" s="5"/>
      <c r="FL124" s="5"/>
      <c r="FM124" s="5"/>
      <c r="FN124" s="5"/>
      <c r="FO124" s="5"/>
      <c r="FP124" s="5"/>
      <c r="FQ124" s="5"/>
      <c r="FR124" s="5"/>
      <c r="FS124" s="5"/>
      <c r="FT124" s="5"/>
      <c r="FU124" s="5"/>
      <c r="FV124" s="5"/>
      <c r="FW124" s="5"/>
      <c r="FX124" s="5"/>
      <c r="FY124" s="5"/>
      <c r="FZ124" s="5"/>
      <c r="GA124" s="5"/>
      <c r="GB124" s="5"/>
      <c r="GC124" s="5"/>
      <c r="GD124" s="5"/>
      <c r="GE124" s="5"/>
      <c r="GF124" s="5"/>
      <c r="GG124" s="5"/>
      <c r="GH124" s="5"/>
      <c r="GI124" s="5"/>
      <c r="GJ124" s="5"/>
      <c r="GK124" s="5"/>
      <c r="GL124" s="5"/>
      <c r="GM124" s="5"/>
      <c r="GN124" s="5"/>
      <c r="GO124" s="5"/>
      <c r="GP124" s="5"/>
      <c r="GQ124" s="5"/>
      <c r="GR124" s="5"/>
      <c r="GS124" s="5"/>
      <c r="GT124" s="5"/>
      <c r="GU124" s="5"/>
      <c r="GV124" s="5"/>
      <c r="GW124" s="5"/>
      <c r="GX124" s="5"/>
      <c r="GY124" s="5"/>
      <c r="GZ124" s="5"/>
      <c r="HA124" s="5"/>
      <c r="HB124" s="5"/>
      <c r="HC124" s="5"/>
      <c r="HD124" s="5"/>
      <c r="HE124" s="5"/>
      <c r="HF124" s="5"/>
      <c r="HG124" s="5"/>
      <c r="HH124" s="5"/>
      <c r="HI124" s="5"/>
      <c r="HJ124" s="5"/>
      <c r="HK124" s="5"/>
      <c r="HL124" s="5"/>
      <c r="HM124" s="5"/>
      <c r="HN124" s="5"/>
      <c r="HO124" s="5"/>
      <c r="HP124" s="5"/>
      <c r="HQ124" s="5"/>
      <c r="HR124" s="5"/>
      <c r="HS124" s="5"/>
      <c r="HT124" s="5"/>
      <c r="HU124" s="5"/>
      <c r="HV124" s="5"/>
      <c r="HW124" s="5"/>
      <c r="HX124" s="5"/>
      <c r="HY124" s="5"/>
      <c r="HZ124" s="5"/>
      <c r="IA124" s="5"/>
      <c r="IB124" s="5"/>
      <c r="IC124" s="5"/>
      <c r="ID124" s="5"/>
      <c r="IE124" s="5"/>
      <c r="IF124" s="5"/>
      <c r="IG124" s="5"/>
      <c r="IH124" s="5"/>
      <c r="II124" s="5"/>
      <c r="IJ124" s="5"/>
      <c r="IK124" s="5"/>
      <c r="IL124" s="5"/>
      <c r="IM124" s="5"/>
      <c r="IN124" s="5"/>
      <c r="IO124" s="5"/>
      <c r="IP124" s="5"/>
      <c r="IQ124" s="5"/>
      <c r="IR124" s="5"/>
      <c r="IS124" s="5"/>
      <c r="IT124" s="5"/>
      <c r="IU124" s="5"/>
      <c r="IV124" s="5"/>
    </row>
    <row r="125" spans="1:256" x14ac:dyDescent="0.25">
      <c r="A125" s="133">
        <v>5</v>
      </c>
      <c r="B125" s="259" t="s">
        <v>53</v>
      </c>
      <c r="C125" s="259"/>
      <c r="D125" s="259"/>
      <c r="E125" s="259"/>
      <c r="F125" s="259"/>
      <c r="G125" s="259"/>
      <c r="H125" s="259"/>
      <c r="I125" s="133" t="s">
        <v>19</v>
      </c>
      <c r="J125" s="6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  <c r="DK125" s="5"/>
      <c r="DL125" s="5"/>
      <c r="DM125" s="5"/>
      <c r="DN125" s="5"/>
      <c r="DO125" s="5"/>
      <c r="DP125" s="5"/>
      <c r="DQ125" s="5"/>
      <c r="DR125" s="5"/>
      <c r="DS125" s="5"/>
      <c r="DT125" s="5"/>
      <c r="DU125" s="5"/>
      <c r="DV125" s="5"/>
      <c r="DW125" s="5"/>
      <c r="DX125" s="5"/>
      <c r="DY125" s="5"/>
      <c r="DZ125" s="5"/>
      <c r="EA125" s="5"/>
      <c r="EB125" s="5"/>
      <c r="EC125" s="5"/>
      <c r="ED125" s="5"/>
      <c r="EE125" s="5"/>
      <c r="EF125" s="5"/>
      <c r="EG125" s="5"/>
      <c r="EH125" s="5"/>
      <c r="EI125" s="5"/>
      <c r="EJ125" s="5"/>
      <c r="EK125" s="5"/>
      <c r="EL125" s="5"/>
      <c r="EM125" s="5"/>
      <c r="EN125" s="5"/>
      <c r="EO125" s="5"/>
      <c r="EP125" s="5"/>
      <c r="EQ125" s="5"/>
      <c r="ER125" s="5"/>
      <c r="ES125" s="5"/>
      <c r="ET125" s="5"/>
      <c r="EU125" s="5"/>
      <c r="EV125" s="5"/>
      <c r="EW125" s="5"/>
      <c r="EX125" s="5"/>
      <c r="EY125" s="5"/>
      <c r="EZ125" s="5"/>
      <c r="FA125" s="5"/>
      <c r="FB125" s="5"/>
      <c r="FC125" s="5"/>
      <c r="FD125" s="5"/>
      <c r="FE125" s="5"/>
      <c r="FF125" s="5"/>
      <c r="FG125" s="5"/>
      <c r="FH125" s="5"/>
      <c r="FI125" s="5"/>
      <c r="FJ125" s="5"/>
      <c r="FK125" s="5"/>
      <c r="FL125" s="5"/>
      <c r="FM125" s="5"/>
      <c r="FN125" s="5"/>
      <c r="FO125" s="5"/>
      <c r="FP125" s="5"/>
      <c r="FQ125" s="5"/>
      <c r="FR125" s="5"/>
      <c r="FS125" s="5"/>
      <c r="FT125" s="5"/>
      <c r="FU125" s="5"/>
      <c r="FV125" s="5"/>
      <c r="FW125" s="5"/>
      <c r="FX125" s="5"/>
      <c r="FY125" s="5"/>
      <c r="FZ125" s="5"/>
      <c r="GA125" s="5"/>
      <c r="GB125" s="5"/>
      <c r="GC125" s="5"/>
      <c r="GD125" s="5"/>
      <c r="GE125" s="5"/>
      <c r="GF125" s="5"/>
      <c r="GG125" s="5"/>
      <c r="GH125" s="5"/>
      <c r="GI125" s="5"/>
      <c r="GJ125" s="5"/>
      <c r="GK125" s="5"/>
      <c r="GL125" s="5"/>
      <c r="GM125" s="5"/>
      <c r="GN125" s="5"/>
      <c r="GO125" s="5"/>
      <c r="GP125" s="5"/>
      <c r="GQ125" s="5"/>
      <c r="GR125" s="5"/>
      <c r="GS125" s="5"/>
      <c r="GT125" s="5"/>
      <c r="GU125" s="5"/>
      <c r="GV125" s="5"/>
      <c r="GW125" s="5"/>
      <c r="GX125" s="5"/>
      <c r="GY125" s="5"/>
      <c r="GZ125" s="5"/>
      <c r="HA125" s="5"/>
      <c r="HB125" s="5"/>
      <c r="HC125" s="5"/>
      <c r="HD125" s="5"/>
      <c r="HE125" s="5"/>
      <c r="HF125" s="5"/>
      <c r="HG125" s="5"/>
      <c r="HH125" s="5"/>
      <c r="HI125" s="5"/>
      <c r="HJ125" s="5"/>
      <c r="HK125" s="5"/>
      <c r="HL125" s="5"/>
      <c r="HM125" s="5"/>
      <c r="HN125" s="5"/>
      <c r="HO125" s="5"/>
      <c r="HP125" s="5"/>
      <c r="HQ125" s="5"/>
      <c r="HR125" s="5"/>
      <c r="HS125" s="5"/>
      <c r="HT125" s="5"/>
      <c r="HU125" s="5"/>
      <c r="HV125" s="5"/>
      <c r="HW125" s="5"/>
      <c r="HX125" s="5"/>
      <c r="HY125" s="5"/>
      <c r="HZ125" s="5"/>
      <c r="IA125" s="5"/>
      <c r="IB125" s="5"/>
      <c r="IC125" s="5"/>
      <c r="ID125" s="5"/>
      <c r="IE125" s="5"/>
      <c r="IF125" s="5"/>
      <c r="IG125" s="5"/>
      <c r="IH125" s="5"/>
      <c r="II125" s="5"/>
      <c r="IJ125" s="5"/>
      <c r="IK125" s="5"/>
      <c r="IL125" s="5"/>
      <c r="IM125" s="5"/>
      <c r="IN125" s="5"/>
      <c r="IO125" s="5"/>
      <c r="IP125" s="5"/>
      <c r="IQ125" s="5"/>
      <c r="IR125" s="5"/>
      <c r="IS125" s="5"/>
      <c r="IT125" s="5"/>
      <c r="IU125" s="5"/>
      <c r="IV125" s="5"/>
    </row>
    <row r="126" spans="1:256" ht="17.25" customHeight="1" x14ac:dyDescent="0.25">
      <c r="A126" s="134" t="s">
        <v>13</v>
      </c>
      <c r="B126" s="249" t="s">
        <v>54</v>
      </c>
      <c r="C126" s="249"/>
      <c r="D126" s="249"/>
      <c r="E126" s="249"/>
      <c r="F126" s="249"/>
      <c r="G126" s="249"/>
      <c r="H126" s="249"/>
      <c r="I126" s="24">
        <f>UNIFORMES!F14</f>
        <v>173.75750000000002</v>
      </c>
      <c r="J126" s="6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  <c r="EM126" s="5"/>
      <c r="EN126" s="5"/>
      <c r="EO126" s="5"/>
      <c r="EP126" s="5"/>
      <c r="EQ126" s="5"/>
      <c r="ER126" s="5"/>
      <c r="ES126" s="5"/>
      <c r="ET126" s="5"/>
      <c r="EU126" s="5"/>
      <c r="EV126" s="5"/>
      <c r="EW126" s="5"/>
      <c r="EX126" s="5"/>
      <c r="EY126" s="5"/>
      <c r="EZ126" s="5"/>
      <c r="FA126" s="5"/>
      <c r="FB126" s="5"/>
      <c r="FC126" s="5"/>
      <c r="FD126" s="5"/>
      <c r="FE126" s="5"/>
      <c r="FF126" s="5"/>
      <c r="FG126" s="5"/>
      <c r="FH126" s="5"/>
      <c r="FI126" s="5"/>
      <c r="FJ126" s="5"/>
      <c r="FK126" s="5"/>
      <c r="FL126" s="5"/>
      <c r="FM126" s="5"/>
      <c r="FN126" s="5"/>
      <c r="FO126" s="5"/>
      <c r="FP126" s="5"/>
      <c r="FQ126" s="5"/>
      <c r="FR126" s="5"/>
      <c r="FS126" s="5"/>
      <c r="FT126" s="5"/>
      <c r="FU126" s="5"/>
      <c r="FV126" s="5"/>
      <c r="FW126" s="5"/>
      <c r="FX126" s="5"/>
      <c r="FY126" s="5"/>
      <c r="FZ126" s="5"/>
      <c r="GA126" s="5"/>
      <c r="GB126" s="5"/>
      <c r="GC126" s="5"/>
      <c r="GD126" s="5"/>
      <c r="GE126" s="5"/>
      <c r="GF126" s="5"/>
      <c r="GG126" s="5"/>
      <c r="GH126" s="5"/>
      <c r="GI126" s="5"/>
      <c r="GJ126" s="5"/>
      <c r="GK126" s="5"/>
      <c r="GL126" s="5"/>
      <c r="GM126" s="5"/>
      <c r="GN126" s="5"/>
      <c r="GO126" s="5"/>
      <c r="GP126" s="5"/>
      <c r="GQ126" s="5"/>
      <c r="GR126" s="5"/>
      <c r="GS126" s="5"/>
      <c r="GT126" s="5"/>
      <c r="GU126" s="5"/>
      <c r="GV126" s="5"/>
      <c r="GW126" s="5"/>
      <c r="GX126" s="5"/>
      <c r="GY126" s="5"/>
      <c r="GZ126" s="5"/>
      <c r="HA126" s="5"/>
      <c r="HB126" s="5"/>
      <c r="HC126" s="5"/>
      <c r="HD126" s="5"/>
      <c r="HE126" s="5"/>
      <c r="HF126" s="5"/>
      <c r="HG126" s="5"/>
      <c r="HH126" s="5"/>
      <c r="HI126" s="5"/>
      <c r="HJ126" s="5"/>
      <c r="HK126" s="5"/>
      <c r="HL126" s="5"/>
      <c r="HM126" s="5"/>
      <c r="HN126" s="5"/>
      <c r="HO126" s="5"/>
      <c r="HP126" s="5"/>
      <c r="HQ126" s="5"/>
      <c r="HR126" s="5"/>
      <c r="HS126" s="5"/>
      <c r="HT126" s="5"/>
      <c r="HU126" s="5"/>
      <c r="HV126" s="5"/>
      <c r="HW126" s="5"/>
      <c r="HX126" s="5"/>
      <c r="HY126" s="5"/>
      <c r="HZ126" s="5"/>
      <c r="IA126" s="5"/>
      <c r="IB126" s="5"/>
      <c r="IC126" s="5"/>
      <c r="ID126" s="5"/>
      <c r="IE126" s="5"/>
      <c r="IF126" s="5"/>
      <c r="IG126" s="5"/>
      <c r="IH126" s="5"/>
      <c r="II126" s="5"/>
      <c r="IJ126" s="5"/>
      <c r="IK126" s="5"/>
      <c r="IL126" s="5"/>
      <c r="IM126" s="5"/>
      <c r="IN126" s="5"/>
      <c r="IO126" s="5"/>
      <c r="IP126" s="5"/>
      <c r="IQ126" s="5"/>
      <c r="IR126" s="5"/>
      <c r="IS126" s="5"/>
      <c r="IT126" s="5"/>
      <c r="IU126" s="5"/>
      <c r="IV126" s="5"/>
    </row>
    <row r="127" spans="1:256" ht="15.75" customHeight="1" x14ac:dyDescent="0.25">
      <c r="A127" s="134" t="s">
        <v>14</v>
      </c>
      <c r="B127" s="249" t="s">
        <v>55</v>
      </c>
      <c r="C127" s="249"/>
      <c r="D127" s="249"/>
      <c r="E127" s="249"/>
      <c r="F127" s="249"/>
      <c r="G127" s="249"/>
      <c r="H127" s="249"/>
      <c r="I127" s="26">
        <f>UNIFORMES!F29</f>
        <v>85.322916666666657</v>
      </c>
      <c r="J127" s="6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  <c r="EH127" s="5"/>
      <c r="EI127" s="5"/>
      <c r="EJ127" s="5"/>
      <c r="EK127" s="5"/>
      <c r="EL127" s="5"/>
      <c r="EM127" s="5"/>
      <c r="EN127" s="5"/>
      <c r="EO127" s="5"/>
      <c r="EP127" s="5"/>
      <c r="EQ127" s="5"/>
      <c r="ER127" s="5"/>
      <c r="ES127" s="5"/>
      <c r="ET127" s="5"/>
      <c r="EU127" s="5"/>
      <c r="EV127" s="5"/>
      <c r="EW127" s="5"/>
      <c r="EX127" s="5"/>
      <c r="EY127" s="5"/>
      <c r="EZ127" s="5"/>
      <c r="FA127" s="5"/>
      <c r="FB127" s="5"/>
      <c r="FC127" s="5"/>
      <c r="FD127" s="5"/>
      <c r="FE127" s="5"/>
      <c r="FF127" s="5"/>
      <c r="FG127" s="5"/>
      <c r="FH127" s="5"/>
      <c r="FI127" s="5"/>
      <c r="FJ127" s="5"/>
      <c r="FK127" s="5"/>
      <c r="FL127" s="5"/>
      <c r="FM127" s="5"/>
      <c r="FN127" s="5"/>
      <c r="FO127" s="5"/>
      <c r="FP127" s="5"/>
      <c r="FQ127" s="5"/>
      <c r="FR127" s="5"/>
      <c r="FS127" s="5"/>
      <c r="FT127" s="5"/>
      <c r="FU127" s="5"/>
      <c r="FV127" s="5"/>
      <c r="FW127" s="5"/>
      <c r="FX127" s="5"/>
      <c r="FY127" s="5"/>
      <c r="FZ127" s="5"/>
      <c r="GA127" s="5"/>
      <c r="GB127" s="5"/>
      <c r="GC127" s="5"/>
      <c r="GD127" s="5"/>
      <c r="GE127" s="5"/>
      <c r="GF127" s="5"/>
      <c r="GG127" s="5"/>
      <c r="GH127" s="5"/>
      <c r="GI127" s="5"/>
      <c r="GJ127" s="5"/>
      <c r="GK127" s="5"/>
      <c r="GL127" s="5"/>
      <c r="GM127" s="5"/>
      <c r="GN127" s="5"/>
      <c r="GO127" s="5"/>
      <c r="GP127" s="5"/>
      <c r="GQ127" s="5"/>
      <c r="GR127" s="5"/>
      <c r="GS127" s="5"/>
      <c r="GT127" s="5"/>
      <c r="GU127" s="5"/>
      <c r="GV127" s="5"/>
      <c r="GW127" s="5"/>
      <c r="GX127" s="5"/>
      <c r="GY127" s="5"/>
      <c r="GZ127" s="5"/>
      <c r="HA127" s="5"/>
      <c r="HB127" s="5"/>
      <c r="HC127" s="5"/>
      <c r="HD127" s="5"/>
      <c r="HE127" s="5"/>
      <c r="HF127" s="5"/>
      <c r="HG127" s="5"/>
      <c r="HH127" s="5"/>
      <c r="HI127" s="5"/>
      <c r="HJ127" s="5"/>
      <c r="HK127" s="5"/>
      <c r="HL127" s="5"/>
      <c r="HM127" s="5"/>
      <c r="HN127" s="5"/>
      <c r="HO127" s="5"/>
      <c r="HP127" s="5"/>
      <c r="HQ127" s="5"/>
      <c r="HR127" s="5"/>
      <c r="HS127" s="5"/>
      <c r="HT127" s="5"/>
      <c r="HU127" s="5"/>
      <c r="HV127" s="5"/>
      <c r="HW127" s="5"/>
      <c r="HX127" s="5"/>
      <c r="HY127" s="5"/>
      <c r="HZ127" s="5"/>
      <c r="IA127" s="5"/>
      <c r="IB127" s="5"/>
      <c r="IC127" s="5"/>
      <c r="ID127" s="5"/>
      <c r="IE127" s="5"/>
      <c r="IF127" s="5"/>
      <c r="IG127" s="5"/>
      <c r="IH127" s="5"/>
      <c r="II127" s="5"/>
      <c r="IJ127" s="5"/>
      <c r="IK127" s="5"/>
      <c r="IL127" s="5"/>
      <c r="IM127" s="5"/>
      <c r="IN127" s="5"/>
      <c r="IO127" s="5"/>
      <c r="IP127" s="5"/>
      <c r="IQ127" s="5"/>
      <c r="IR127" s="5"/>
      <c r="IS127" s="5"/>
      <c r="IT127" s="5"/>
      <c r="IU127" s="5"/>
      <c r="IV127" s="5"/>
    </row>
    <row r="128" spans="1:256" ht="15.75" customHeight="1" x14ac:dyDescent="0.25">
      <c r="A128" s="134" t="s">
        <v>26</v>
      </c>
      <c r="B128" s="275" t="s">
        <v>146</v>
      </c>
      <c r="C128" s="275"/>
      <c r="D128" s="275"/>
      <c r="E128" s="275"/>
      <c r="F128" s="275"/>
      <c r="G128" s="275"/>
      <c r="H128" s="275"/>
      <c r="I128" s="26">
        <f>UNIFORMES!J41</f>
        <v>90.201847222222227</v>
      </c>
      <c r="J128" s="6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  <c r="DA128" s="5"/>
      <c r="DB128" s="5"/>
      <c r="DC128" s="5"/>
      <c r="DD128" s="5"/>
      <c r="DE128" s="5"/>
      <c r="DF128" s="5"/>
      <c r="DG128" s="5"/>
      <c r="DH128" s="5"/>
      <c r="DI128" s="5"/>
      <c r="DJ128" s="5"/>
      <c r="DK128" s="5"/>
      <c r="DL128" s="5"/>
      <c r="DM128" s="5"/>
      <c r="DN128" s="5"/>
      <c r="DO128" s="5"/>
      <c r="DP128" s="5"/>
      <c r="DQ128" s="5"/>
      <c r="DR128" s="5"/>
      <c r="DS128" s="5"/>
      <c r="DT128" s="5"/>
      <c r="DU128" s="5"/>
      <c r="DV128" s="5"/>
      <c r="DW128" s="5"/>
      <c r="DX128" s="5"/>
      <c r="DY128" s="5"/>
      <c r="DZ128" s="5"/>
      <c r="EA128" s="5"/>
      <c r="EB128" s="5"/>
      <c r="EC128" s="5"/>
      <c r="ED128" s="5"/>
      <c r="EE128" s="5"/>
      <c r="EF128" s="5"/>
      <c r="EG128" s="5"/>
      <c r="EH128" s="5"/>
      <c r="EI128" s="5"/>
      <c r="EJ128" s="5"/>
      <c r="EK128" s="5"/>
      <c r="EL128" s="5"/>
      <c r="EM128" s="5"/>
      <c r="EN128" s="5"/>
      <c r="EO128" s="5"/>
      <c r="EP128" s="5"/>
      <c r="EQ128" s="5"/>
      <c r="ER128" s="5"/>
      <c r="ES128" s="5"/>
      <c r="ET128" s="5"/>
      <c r="EU128" s="5"/>
      <c r="EV128" s="5"/>
      <c r="EW128" s="5"/>
      <c r="EX128" s="5"/>
      <c r="EY128" s="5"/>
      <c r="EZ128" s="5"/>
      <c r="FA128" s="5"/>
      <c r="FB128" s="5"/>
      <c r="FC128" s="5"/>
      <c r="FD128" s="5"/>
      <c r="FE128" s="5"/>
      <c r="FF128" s="5"/>
      <c r="FG128" s="5"/>
      <c r="FH128" s="5"/>
      <c r="FI128" s="5"/>
      <c r="FJ128" s="5"/>
      <c r="FK128" s="5"/>
      <c r="FL128" s="5"/>
      <c r="FM128" s="5"/>
      <c r="FN128" s="5"/>
      <c r="FO128" s="5"/>
      <c r="FP128" s="5"/>
      <c r="FQ128" s="5"/>
      <c r="FR128" s="5"/>
      <c r="FS128" s="5"/>
      <c r="FT128" s="5"/>
      <c r="FU128" s="5"/>
      <c r="FV128" s="5"/>
      <c r="FW128" s="5"/>
      <c r="FX128" s="5"/>
      <c r="FY128" s="5"/>
      <c r="FZ128" s="5"/>
      <c r="GA128" s="5"/>
      <c r="GB128" s="5"/>
      <c r="GC128" s="5"/>
      <c r="GD128" s="5"/>
      <c r="GE128" s="5"/>
      <c r="GF128" s="5"/>
      <c r="GG128" s="5"/>
      <c r="GH128" s="5"/>
      <c r="GI128" s="5"/>
      <c r="GJ128" s="5"/>
      <c r="GK128" s="5"/>
      <c r="GL128" s="5"/>
      <c r="GM128" s="5"/>
      <c r="GN128" s="5"/>
      <c r="GO128" s="5"/>
      <c r="GP128" s="5"/>
      <c r="GQ128" s="5"/>
      <c r="GR128" s="5"/>
      <c r="GS128" s="5"/>
      <c r="GT128" s="5"/>
      <c r="GU128" s="5"/>
      <c r="GV128" s="5"/>
      <c r="GW128" s="5"/>
      <c r="GX128" s="5"/>
      <c r="GY128" s="5"/>
      <c r="GZ128" s="5"/>
      <c r="HA128" s="5"/>
      <c r="HB128" s="5"/>
      <c r="HC128" s="5"/>
      <c r="HD128" s="5"/>
      <c r="HE128" s="5"/>
      <c r="HF128" s="5"/>
      <c r="HG128" s="5"/>
      <c r="HH128" s="5"/>
      <c r="HI128" s="5"/>
      <c r="HJ128" s="5"/>
      <c r="HK128" s="5"/>
      <c r="HL128" s="5"/>
      <c r="HM128" s="5"/>
      <c r="HN128" s="5"/>
      <c r="HO128" s="5"/>
      <c r="HP128" s="5"/>
      <c r="HQ128" s="5"/>
      <c r="HR128" s="5"/>
      <c r="HS128" s="5"/>
      <c r="HT128" s="5"/>
      <c r="HU128" s="5"/>
      <c r="HV128" s="5"/>
      <c r="HW128" s="5"/>
      <c r="HX128" s="5"/>
      <c r="HY128" s="5"/>
      <c r="HZ128" s="5"/>
      <c r="IA128" s="5"/>
      <c r="IB128" s="5"/>
      <c r="IC128" s="5"/>
      <c r="ID128" s="5"/>
      <c r="IE128" s="5"/>
      <c r="IF128" s="5"/>
      <c r="IG128" s="5"/>
      <c r="IH128" s="5"/>
      <c r="II128" s="5"/>
      <c r="IJ128" s="5"/>
      <c r="IK128" s="5"/>
      <c r="IL128" s="5"/>
      <c r="IM128" s="5"/>
      <c r="IN128" s="5"/>
      <c r="IO128" s="5"/>
      <c r="IP128" s="5"/>
      <c r="IQ128" s="5"/>
      <c r="IR128" s="5"/>
      <c r="IS128" s="5"/>
      <c r="IT128" s="5"/>
      <c r="IU128" s="5"/>
      <c r="IV128" s="5"/>
    </row>
    <row r="129" spans="1:256" ht="15.75" customHeight="1" x14ac:dyDescent="0.25">
      <c r="A129" s="134" t="s">
        <v>29</v>
      </c>
      <c r="B129" s="249" t="s">
        <v>147</v>
      </c>
      <c r="C129" s="249"/>
      <c r="D129" s="249"/>
      <c r="E129" s="249"/>
      <c r="F129" s="249"/>
      <c r="G129" s="249"/>
      <c r="H129" s="249"/>
      <c r="I129" s="26"/>
      <c r="J129" s="6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  <c r="EI129" s="5"/>
      <c r="EJ129" s="5"/>
      <c r="EK129" s="5"/>
      <c r="EL129" s="5"/>
      <c r="EM129" s="5"/>
      <c r="EN129" s="5"/>
      <c r="EO129" s="5"/>
      <c r="EP129" s="5"/>
      <c r="EQ129" s="5"/>
      <c r="ER129" s="5"/>
      <c r="ES129" s="5"/>
      <c r="ET129" s="5"/>
      <c r="EU129" s="5"/>
      <c r="EV129" s="5"/>
      <c r="EW129" s="5"/>
      <c r="EX129" s="5"/>
      <c r="EY129" s="5"/>
      <c r="EZ129" s="5"/>
      <c r="FA129" s="5"/>
      <c r="FB129" s="5"/>
      <c r="FC129" s="5"/>
      <c r="FD129" s="5"/>
      <c r="FE129" s="5"/>
      <c r="FF129" s="5"/>
      <c r="FG129" s="5"/>
      <c r="FH129" s="5"/>
      <c r="FI129" s="5"/>
      <c r="FJ129" s="5"/>
      <c r="FK129" s="5"/>
      <c r="FL129" s="5"/>
      <c r="FM129" s="5"/>
      <c r="FN129" s="5"/>
      <c r="FO129" s="5"/>
      <c r="FP129" s="5"/>
      <c r="FQ129" s="5"/>
      <c r="FR129" s="5"/>
      <c r="FS129" s="5"/>
      <c r="FT129" s="5"/>
      <c r="FU129" s="5"/>
      <c r="FV129" s="5"/>
      <c r="FW129" s="5"/>
      <c r="FX129" s="5"/>
      <c r="FY129" s="5"/>
      <c r="FZ129" s="5"/>
      <c r="GA129" s="5"/>
      <c r="GB129" s="5"/>
      <c r="GC129" s="5"/>
      <c r="GD129" s="5"/>
      <c r="GE129" s="5"/>
      <c r="GF129" s="5"/>
      <c r="GG129" s="5"/>
      <c r="GH129" s="5"/>
      <c r="GI129" s="5"/>
      <c r="GJ129" s="5"/>
      <c r="GK129" s="5"/>
      <c r="GL129" s="5"/>
      <c r="GM129" s="5"/>
      <c r="GN129" s="5"/>
      <c r="GO129" s="5"/>
      <c r="GP129" s="5"/>
      <c r="GQ129" s="5"/>
      <c r="GR129" s="5"/>
      <c r="GS129" s="5"/>
      <c r="GT129" s="5"/>
      <c r="GU129" s="5"/>
      <c r="GV129" s="5"/>
      <c r="GW129" s="5"/>
      <c r="GX129" s="5"/>
      <c r="GY129" s="5"/>
      <c r="GZ129" s="5"/>
      <c r="HA129" s="5"/>
      <c r="HB129" s="5"/>
      <c r="HC129" s="5"/>
      <c r="HD129" s="5"/>
      <c r="HE129" s="5"/>
      <c r="HF129" s="5"/>
      <c r="HG129" s="5"/>
      <c r="HH129" s="5"/>
      <c r="HI129" s="5"/>
      <c r="HJ129" s="5"/>
      <c r="HK129" s="5"/>
      <c r="HL129" s="5"/>
      <c r="HM129" s="5"/>
      <c r="HN129" s="5"/>
      <c r="HO129" s="5"/>
      <c r="HP129" s="5"/>
      <c r="HQ129" s="5"/>
      <c r="HR129" s="5"/>
      <c r="HS129" s="5"/>
      <c r="HT129" s="5"/>
      <c r="HU129" s="5"/>
      <c r="HV129" s="5"/>
      <c r="HW129" s="5"/>
      <c r="HX129" s="5"/>
      <c r="HY129" s="5"/>
      <c r="HZ129" s="5"/>
      <c r="IA129" s="5"/>
      <c r="IB129" s="5"/>
      <c r="IC129" s="5"/>
      <c r="ID129" s="5"/>
      <c r="IE129" s="5"/>
      <c r="IF129" s="5"/>
      <c r="IG129" s="5"/>
      <c r="IH129" s="5"/>
      <c r="II129" s="5"/>
      <c r="IJ129" s="5"/>
      <c r="IK129" s="5"/>
      <c r="IL129" s="5"/>
      <c r="IM129" s="5"/>
      <c r="IN129" s="5"/>
      <c r="IO129" s="5"/>
      <c r="IP129" s="5"/>
      <c r="IQ129" s="5"/>
      <c r="IR129" s="5"/>
      <c r="IS129" s="5"/>
      <c r="IT129" s="5"/>
      <c r="IU129" s="5"/>
      <c r="IV129" s="5"/>
    </row>
    <row r="130" spans="1:256" ht="15.75" customHeight="1" x14ac:dyDescent="0.25">
      <c r="A130" s="251" t="s">
        <v>1</v>
      </c>
      <c r="B130" s="252"/>
      <c r="C130" s="252"/>
      <c r="D130" s="252"/>
      <c r="E130" s="252"/>
      <c r="F130" s="252"/>
      <c r="G130" s="252"/>
      <c r="H130" s="253"/>
      <c r="I130" s="29">
        <f>SUM(I126:I129)</f>
        <v>349.28226388888891</v>
      </c>
      <c r="J130" s="6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  <c r="DC130" s="5"/>
      <c r="DD130" s="5"/>
      <c r="DE130" s="5"/>
      <c r="DF130" s="5"/>
      <c r="DG130" s="5"/>
      <c r="DH130" s="5"/>
      <c r="DI130" s="5"/>
      <c r="DJ130" s="5"/>
      <c r="DK130" s="5"/>
      <c r="DL130" s="5"/>
      <c r="DM130" s="5"/>
      <c r="DN130" s="5"/>
      <c r="DO130" s="5"/>
      <c r="DP130" s="5"/>
      <c r="DQ130" s="5"/>
      <c r="DR130" s="5"/>
      <c r="DS130" s="5"/>
      <c r="DT130" s="5"/>
      <c r="DU130" s="5"/>
      <c r="DV130" s="5"/>
      <c r="DW130" s="5"/>
      <c r="DX130" s="5"/>
      <c r="DY130" s="5"/>
      <c r="DZ130" s="5"/>
      <c r="EA130" s="5"/>
      <c r="EB130" s="5"/>
      <c r="EC130" s="5"/>
      <c r="ED130" s="5"/>
      <c r="EE130" s="5"/>
      <c r="EF130" s="5"/>
      <c r="EG130" s="5"/>
      <c r="EH130" s="5"/>
      <c r="EI130" s="5"/>
      <c r="EJ130" s="5"/>
      <c r="EK130" s="5"/>
      <c r="EL130" s="5"/>
      <c r="EM130" s="5"/>
      <c r="EN130" s="5"/>
      <c r="EO130" s="5"/>
      <c r="EP130" s="5"/>
      <c r="EQ130" s="5"/>
      <c r="ER130" s="5"/>
      <c r="ES130" s="5"/>
      <c r="ET130" s="5"/>
      <c r="EU130" s="5"/>
      <c r="EV130" s="5"/>
      <c r="EW130" s="5"/>
      <c r="EX130" s="5"/>
      <c r="EY130" s="5"/>
      <c r="EZ130" s="5"/>
      <c r="FA130" s="5"/>
      <c r="FB130" s="5"/>
      <c r="FC130" s="5"/>
      <c r="FD130" s="5"/>
      <c r="FE130" s="5"/>
      <c r="FF130" s="5"/>
      <c r="FG130" s="5"/>
      <c r="FH130" s="5"/>
      <c r="FI130" s="5"/>
      <c r="FJ130" s="5"/>
      <c r="FK130" s="5"/>
      <c r="FL130" s="5"/>
      <c r="FM130" s="5"/>
      <c r="FN130" s="5"/>
      <c r="FO130" s="5"/>
      <c r="FP130" s="5"/>
      <c r="FQ130" s="5"/>
      <c r="FR130" s="5"/>
      <c r="FS130" s="5"/>
      <c r="FT130" s="5"/>
      <c r="FU130" s="5"/>
      <c r="FV130" s="5"/>
      <c r="FW130" s="5"/>
      <c r="FX130" s="5"/>
      <c r="FY130" s="5"/>
      <c r="FZ130" s="5"/>
      <c r="GA130" s="5"/>
      <c r="GB130" s="5"/>
      <c r="GC130" s="5"/>
      <c r="GD130" s="5"/>
      <c r="GE130" s="5"/>
      <c r="GF130" s="5"/>
      <c r="GG130" s="5"/>
      <c r="GH130" s="5"/>
      <c r="GI130" s="5"/>
      <c r="GJ130" s="5"/>
      <c r="GK130" s="5"/>
      <c r="GL130" s="5"/>
      <c r="GM130" s="5"/>
      <c r="GN130" s="5"/>
      <c r="GO130" s="5"/>
      <c r="GP130" s="5"/>
      <c r="GQ130" s="5"/>
      <c r="GR130" s="5"/>
      <c r="GS130" s="5"/>
      <c r="GT130" s="5"/>
      <c r="GU130" s="5"/>
      <c r="GV130" s="5"/>
      <c r="GW130" s="5"/>
      <c r="GX130" s="5"/>
      <c r="GY130" s="5"/>
      <c r="GZ130" s="5"/>
      <c r="HA130" s="5"/>
      <c r="HB130" s="5"/>
      <c r="HC130" s="5"/>
      <c r="HD130" s="5"/>
      <c r="HE130" s="5"/>
      <c r="HF130" s="5"/>
      <c r="HG130" s="5"/>
      <c r="HH130" s="5"/>
      <c r="HI130" s="5"/>
      <c r="HJ130" s="5"/>
      <c r="HK130" s="5"/>
      <c r="HL130" s="5"/>
      <c r="HM130" s="5"/>
      <c r="HN130" s="5"/>
      <c r="HO130" s="5"/>
      <c r="HP130" s="5"/>
      <c r="HQ130" s="5"/>
      <c r="HR130" s="5"/>
      <c r="HS130" s="5"/>
      <c r="HT130" s="5"/>
      <c r="HU130" s="5"/>
      <c r="HV130" s="5"/>
      <c r="HW130" s="5"/>
      <c r="HX130" s="5"/>
      <c r="HY130" s="5"/>
      <c r="HZ130" s="5"/>
      <c r="IA130" s="5"/>
      <c r="IB130" s="5"/>
      <c r="IC130" s="5"/>
      <c r="ID130" s="5"/>
      <c r="IE130" s="5"/>
      <c r="IF130" s="5"/>
      <c r="IG130" s="5"/>
      <c r="IH130" s="5"/>
      <c r="II130" s="5"/>
      <c r="IJ130" s="5"/>
      <c r="IK130" s="5"/>
      <c r="IL130" s="5"/>
      <c r="IM130" s="5"/>
      <c r="IN130" s="5"/>
      <c r="IO130" s="5"/>
      <c r="IP130" s="5"/>
      <c r="IQ130" s="5"/>
      <c r="IR130" s="5"/>
      <c r="IS130" s="5"/>
      <c r="IT130" s="5"/>
      <c r="IU130" s="5"/>
      <c r="IV130" s="5"/>
    </row>
    <row r="131" spans="1:256" ht="12.95" customHeight="1" x14ac:dyDescent="0.25">
      <c r="A131" s="286"/>
      <c r="B131" s="286"/>
      <c r="C131" s="286"/>
      <c r="D131" s="286"/>
      <c r="E131" s="286"/>
      <c r="F131" s="286"/>
      <c r="G131" s="286"/>
      <c r="H131" s="286"/>
      <c r="I131" s="286"/>
      <c r="J131" s="287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  <c r="EM131" s="5"/>
      <c r="EN131" s="5"/>
      <c r="EO131" s="5"/>
      <c r="EP131" s="5"/>
      <c r="EQ131" s="5"/>
      <c r="ER131" s="5"/>
      <c r="ES131" s="5"/>
      <c r="ET131" s="5"/>
      <c r="EU131" s="5"/>
      <c r="EV131" s="5"/>
      <c r="EW131" s="5"/>
      <c r="EX131" s="5"/>
      <c r="EY131" s="5"/>
      <c r="EZ131" s="5"/>
      <c r="FA131" s="5"/>
      <c r="FB131" s="5"/>
      <c r="FC131" s="5"/>
      <c r="FD131" s="5"/>
      <c r="FE131" s="5"/>
      <c r="FF131" s="5"/>
      <c r="FG131" s="5"/>
      <c r="FH131" s="5"/>
      <c r="FI131" s="5"/>
      <c r="FJ131" s="5"/>
      <c r="FK131" s="5"/>
      <c r="FL131" s="5"/>
      <c r="FM131" s="5"/>
      <c r="FN131" s="5"/>
      <c r="FO131" s="5"/>
      <c r="FP131" s="5"/>
      <c r="FQ131" s="5"/>
      <c r="FR131" s="5"/>
      <c r="FS131" s="5"/>
      <c r="FT131" s="5"/>
      <c r="FU131" s="5"/>
      <c r="FV131" s="5"/>
      <c r="FW131" s="5"/>
      <c r="FX131" s="5"/>
      <c r="FY131" s="5"/>
      <c r="FZ131" s="5"/>
      <c r="GA131" s="5"/>
      <c r="GB131" s="5"/>
      <c r="GC131" s="5"/>
      <c r="GD131" s="5"/>
      <c r="GE131" s="5"/>
      <c r="GF131" s="5"/>
      <c r="GG131" s="5"/>
      <c r="GH131" s="5"/>
      <c r="GI131" s="5"/>
      <c r="GJ131" s="5"/>
      <c r="GK131" s="5"/>
      <c r="GL131" s="5"/>
      <c r="GM131" s="5"/>
      <c r="GN131" s="5"/>
      <c r="GO131" s="5"/>
      <c r="GP131" s="5"/>
      <c r="GQ131" s="5"/>
      <c r="GR131" s="5"/>
      <c r="GS131" s="5"/>
      <c r="GT131" s="5"/>
      <c r="GU131" s="5"/>
      <c r="GV131" s="5"/>
      <c r="GW131" s="5"/>
      <c r="GX131" s="5"/>
      <c r="GY131" s="5"/>
      <c r="GZ131" s="5"/>
      <c r="HA131" s="5"/>
      <c r="HB131" s="5"/>
      <c r="HC131" s="5"/>
      <c r="HD131" s="5"/>
      <c r="HE131" s="5"/>
      <c r="HF131" s="5"/>
      <c r="HG131" s="5"/>
      <c r="HH131" s="5"/>
      <c r="HI131" s="5"/>
      <c r="HJ131" s="5"/>
      <c r="HK131" s="5"/>
      <c r="HL131" s="5"/>
      <c r="HM131" s="5"/>
      <c r="HN131" s="5"/>
      <c r="HO131" s="5"/>
      <c r="HP131" s="5"/>
      <c r="HQ131" s="5"/>
      <c r="HR131" s="5"/>
      <c r="HS131" s="5"/>
      <c r="HT131" s="5"/>
      <c r="HU131" s="5"/>
      <c r="HV131" s="5"/>
      <c r="HW131" s="5"/>
      <c r="HX131" s="5"/>
      <c r="HY131" s="5"/>
      <c r="HZ131" s="5"/>
      <c r="IA131" s="5"/>
      <c r="IB131" s="5"/>
      <c r="IC131" s="5"/>
      <c r="ID131" s="5"/>
      <c r="IE131" s="5"/>
      <c r="IF131" s="5"/>
      <c r="IG131" s="5"/>
      <c r="IH131" s="5"/>
      <c r="II131" s="5"/>
      <c r="IJ131" s="5"/>
      <c r="IK131" s="5"/>
      <c r="IL131" s="5"/>
      <c r="IM131" s="5"/>
      <c r="IN131" s="5"/>
      <c r="IO131" s="5"/>
      <c r="IP131" s="5"/>
      <c r="IQ131" s="5"/>
      <c r="IR131" s="5"/>
      <c r="IS131" s="5"/>
      <c r="IT131" s="5"/>
      <c r="IU131" s="5"/>
      <c r="IV131" s="5"/>
    </row>
    <row r="132" spans="1:256" ht="15" customHeight="1" x14ac:dyDescent="0.25">
      <c r="A132" s="286"/>
      <c r="B132" s="286"/>
      <c r="C132" s="286"/>
      <c r="D132" s="286"/>
      <c r="E132" s="286"/>
      <c r="F132" s="286"/>
      <c r="G132" s="286"/>
      <c r="H132" s="286"/>
      <c r="I132" s="286"/>
      <c r="J132" s="287"/>
      <c r="K132" s="5"/>
      <c r="L132" s="5"/>
    </row>
    <row r="133" spans="1:256" s="39" customFormat="1" ht="15.75" x14ac:dyDescent="0.2">
      <c r="A133" s="288" t="s">
        <v>74</v>
      </c>
      <c r="B133" s="289"/>
      <c r="C133" s="289"/>
      <c r="D133" s="289"/>
      <c r="E133" s="289"/>
      <c r="F133" s="289"/>
      <c r="G133" s="289"/>
      <c r="H133" s="290"/>
    </row>
    <row r="134" spans="1:256" s="39" customFormat="1" ht="12.75" x14ac:dyDescent="0.2">
      <c r="A134" s="291"/>
      <c r="B134" s="291"/>
      <c r="C134" s="291"/>
      <c r="D134" s="291"/>
      <c r="E134" s="291"/>
      <c r="F134" s="291"/>
      <c r="G134" s="291"/>
      <c r="H134" s="291"/>
      <c r="I134" s="291"/>
      <c r="J134" s="291"/>
    </row>
    <row r="135" spans="1:256" s="56" customFormat="1" ht="29.1" customHeight="1" x14ac:dyDescent="0.25">
      <c r="A135" s="129">
        <v>6</v>
      </c>
      <c r="B135" s="272" t="s">
        <v>75</v>
      </c>
      <c r="C135" s="272"/>
      <c r="D135" s="272"/>
      <c r="E135" s="272"/>
      <c r="F135" s="129" t="s">
        <v>22</v>
      </c>
      <c r="G135" s="294" t="s">
        <v>19</v>
      </c>
      <c r="H135" s="294"/>
    </row>
    <row r="136" spans="1:256" s="56" customFormat="1" x14ac:dyDescent="0.25">
      <c r="A136" s="129" t="s">
        <v>13</v>
      </c>
      <c r="B136" s="272" t="s">
        <v>5</v>
      </c>
      <c r="C136" s="272"/>
      <c r="D136" s="272"/>
      <c r="E136" s="272"/>
      <c r="F136" s="57">
        <v>0.05</v>
      </c>
      <c r="G136" s="292">
        <f>H158*F136</f>
        <v>408.26167783261189</v>
      </c>
      <c r="H136" s="292"/>
    </row>
    <row r="137" spans="1:256" s="56" customFormat="1" x14ac:dyDescent="0.25">
      <c r="A137" s="129" t="s">
        <v>14</v>
      </c>
      <c r="B137" s="272" t="s">
        <v>7</v>
      </c>
      <c r="C137" s="272"/>
      <c r="D137" s="272"/>
      <c r="E137" s="272"/>
      <c r="F137" s="57">
        <v>0.1</v>
      </c>
      <c r="G137" s="292">
        <f>(H158+G136)*F137</f>
        <v>857.349523448485</v>
      </c>
      <c r="H137" s="292"/>
    </row>
    <row r="138" spans="1:256" s="56" customFormat="1" x14ac:dyDescent="0.25">
      <c r="A138" s="129" t="s">
        <v>26</v>
      </c>
      <c r="B138" s="272" t="s">
        <v>6</v>
      </c>
      <c r="C138" s="272"/>
      <c r="D138" s="272"/>
      <c r="E138" s="272"/>
      <c r="F138" s="57"/>
      <c r="G138" s="292"/>
      <c r="H138" s="292"/>
    </row>
    <row r="139" spans="1:256" s="56" customFormat="1" x14ac:dyDescent="0.25">
      <c r="A139" s="129"/>
      <c r="B139" s="272" t="s">
        <v>76</v>
      </c>
      <c r="C139" s="272"/>
      <c r="D139" s="272"/>
      <c r="E139" s="272"/>
      <c r="F139" s="53">
        <v>6.4999999999999997E-3</v>
      </c>
      <c r="G139" s="293">
        <f>((H158+G136+G137)/H147)*F139</f>
        <v>67.105080379383338</v>
      </c>
      <c r="H139" s="293"/>
      <c r="J139" s="149"/>
    </row>
    <row r="140" spans="1:256" s="56" customFormat="1" x14ac:dyDescent="0.25">
      <c r="A140" s="129"/>
      <c r="B140" s="272" t="s">
        <v>77</v>
      </c>
      <c r="C140" s="272"/>
      <c r="D140" s="272"/>
      <c r="E140" s="272"/>
      <c r="F140" s="53">
        <v>0.03</v>
      </c>
      <c r="G140" s="293">
        <f>((H158+G136+G137)/H147)*F140</f>
        <v>309.71575559715387</v>
      </c>
      <c r="H140" s="293"/>
      <c r="I140" s="54"/>
      <c r="J140" s="149"/>
    </row>
    <row r="141" spans="1:256" s="56" customFormat="1" x14ac:dyDescent="0.25">
      <c r="A141" s="129"/>
      <c r="B141" s="272" t="s">
        <v>78</v>
      </c>
      <c r="C141" s="272"/>
      <c r="D141" s="272"/>
      <c r="E141" s="272"/>
      <c r="F141" s="57">
        <v>0</v>
      </c>
      <c r="G141" s="292"/>
      <c r="H141" s="292"/>
    </row>
    <row r="142" spans="1:256" s="56" customFormat="1" x14ac:dyDescent="0.25">
      <c r="A142" s="129"/>
      <c r="B142" s="272" t="s">
        <v>172</v>
      </c>
      <c r="C142" s="272"/>
      <c r="D142" s="272"/>
      <c r="E142" s="272"/>
      <c r="F142" s="53">
        <v>0.05</v>
      </c>
      <c r="G142" s="292">
        <f>(I33+I84+J95+I121+I130)*F142</f>
        <v>408.26167783261189</v>
      </c>
      <c r="H142" s="292"/>
      <c r="J142" s="149"/>
    </row>
    <row r="143" spans="1:256" s="56" customFormat="1" x14ac:dyDescent="0.25">
      <c r="A143" s="129"/>
      <c r="B143" s="272" t="s">
        <v>173</v>
      </c>
      <c r="C143" s="272"/>
      <c r="D143" s="272"/>
      <c r="E143" s="272"/>
      <c r="F143" s="147">
        <f>SUM(F139:F142)</f>
        <v>8.6499999999999994E-2</v>
      </c>
      <c r="G143" s="292"/>
      <c r="H143" s="292"/>
      <c r="J143" s="149"/>
      <c r="K143" s="149"/>
    </row>
    <row r="144" spans="1:256" s="56" customFormat="1" x14ac:dyDescent="0.25">
      <c r="A144" s="294" t="s">
        <v>79</v>
      </c>
      <c r="B144" s="294"/>
      <c r="C144" s="294"/>
      <c r="D144" s="294"/>
      <c r="E144" s="294"/>
      <c r="F144" s="55"/>
      <c r="G144" s="295">
        <f>SUM(G136:H142)</f>
        <v>2050.6937150902459</v>
      </c>
      <c r="H144" s="295"/>
      <c r="J144" s="149"/>
      <c r="K144" s="149"/>
    </row>
    <row r="145" spans="1:10" s="39" customFormat="1" ht="12.75" x14ac:dyDescent="0.2">
      <c r="A145" s="296" t="s">
        <v>95</v>
      </c>
      <c r="B145" s="296"/>
      <c r="C145" s="296"/>
      <c r="D145" s="296"/>
      <c r="E145" s="296"/>
      <c r="F145" s="296"/>
      <c r="G145" s="296"/>
      <c r="H145" s="296"/>
    </row>
    <row r="146" spans="1:10" s="39" customFormat="1" ht="12.75" x14ac:dyDescent="0.2">
      <c r="A146" s="296" t="s">
        <v>96</v>
      </c>
      <c r="B146" s="296"/>
      <c r="C146" s="296"/>
      <c r="D146" s="296"/>
      <c r="E146" s="296"/>
      <c r="F146" s="296"/>
      <c r="G146" s="296"/>
      <c r="H146" s="296"/>
    </row>
    <row r="147" spans="1:10" s="39" customFormat="1" ht="12.75" x14ac:dyDescent="0.2">
      <c r="A147" s="297" t="s">
        <v>174</v>
      </c>
      <c r="B147" s="297"/>
      <c r="C147" s="297"/>
      <c r="D147" s="297"/>
      <c r="E147" s="297"/>
      <c r="F147" s="297"/>
      <c r="G147" s="297"/>
      <c r="H147" s="77">
        <v>0.91349999999999998</v>
      </c>
      <c r="J147" s="130"/>
    </row>
    <row r="148" spans="1:10" s="146" customFormat="1" ht="12.75" x14ac:dyDescent="0.2">
      <c r="A148" s="144"/>
      <c r="B148" s="144"/>
      <c r="C148" s="144"/>
      <c r="D148" s="144"/>
      <c r="E148" s="144"/>
      <c r="F148" s="144"/>
      <c r="G148" s="144"/>
      <c r="H148" s="145"/>
    </row>
    <row r="149" spans="1:10" s="146" customFormat="1" ht="12.75" x14ac:dyDescent="0.2">
      <c r="A149" s="144"/>
      <c r="B149" s="144"/>
      <c r="C149" s="144"/>
      <c r="D149" s="144"/>
      <c r="E149" s="144"/>
      <c r="F149" s="144"/>
      <c r="G149" s="144"/>
      <c r="H149" s="145"/>
    </row>
    <row r="150" spans="1:10" s="39" customFormat="1" ht="15.75" x14ac:dyDescent="0.2">
      <c r="A150" s="298" t="s">
        <v>80</v>
      </c>
      <c r="B150" s="299"/>
      <c r="C150" s="299"/>
      <c r="D150" s="299"/>
      <c r="E150" s="299"/>
      <c r="F150" s="299"/>
      <c r="G150" s="299"/>
      <c r="H150" s="299"/>
    </row>
    <row r="151" spans="1:10" s="39" customFormat="1" ht="12.75" x14ac:dyDescent="0.2">
      <c r="A151" s="291"/>
      <c r="B151" s="291"/>
      <c r="C151" s="291"/>
      <c r="D151" s="291"/>
      <c r="E151" s="291"/>
      <c r="F151" s="291"/>
      <c r="G151" s="291"/>
      <c r="H151" s="291"/>
      <c r="I151" s="291"/>
    </row>
    <row r="152" spans="1:10" customFormat="1" x14ac:dyDescent="0.25">
      <c r="A152" s="129"/>
      <c r="B152" s="294" t="s">
        <v>56</v>
      </c>
      <c r="C152" s="294"/>
      <c r="D152" s="294"/>
      <c r="E152" s="294"/>
      <c r="F152" s="294"/>
      <c r="G152" s="294"/>
      <c r="H152" s="129" t="s">
        <v>19</v>
      </c>
    </row>
    <row r="153" spans="1:10" customFormat="1" x14ac:dyDescent="0.25">
      <c r="A153" s="129" t="s">
        <v>13</v>
      </c>
      <c r="B153" s="301" t="s">
        <v>57</v>
      </c>
      <c r="C153" s="301"/>
      <c r="D153" s="301"/>
      <c r="E153" s="301"/>
      <c r="F153" s="301"/>
      <c r="G153" s="301"/>
      <c r="H153" s="58">
        <f>I33</f>
        <v>3540.433</v>
      </c>
    </row>
    <row r="154" spans="1:10" customFormat="1" x14ac:dyDescent="0.25">
      <c r="A154" s="129" t="s">
        <v>14</v>
      </c>
      <c r="B154" s="301" t="s">
        <v>81</v>
      </c>
      <c r="C154" s="301"/>
      <c r="D154" s="301"/>
      <c r="E154" s="301"/>
      <c r="F154" s="301"/>
      <c r="G154" s="301"/>
      <c r="H154" s="58">
        <f>I84</f>
        <v>3183.3524558792005</v>
      </c>
    </row>
    <row r="155" spans="1:10" customFormat="1" x14ac:dyDescent="0.25">
      <c r="A155" s="129" t="s">
        <v>26</v>
      </c>
      <c r="B155" s="301" t="s">
        <v>43</v>
      </c>
      <c r="C155" s="301"/>
      <c r="D155" s="301"/>
      <c r="E155" s="301"/>
      <c r="F155" s="301"/>
      <c r="G155" s="301"/>
      <c r="H155" s="58">
        <f>J95</f>
        <v>287.24669963038053</v>
      </c>
    </row>
    <row r="156" spans="1:10" customFormat="1" x14ac:dyDescent="0.25">
      <c r="A156" s="129" t="s">
        <v>29</v>
      </c>
      <c r="B156" s="300" t="s">
        <v>46</v>
      </c>
      <c r="C156" s="300"/>
      <c r="D156" s="300"/>
      <c r="E156" s="300"/>
      <c r="F156" s="300"/>
      <c r="G156" s="300"/>
      <c r="H156" s="58">
        <f>I121</f>
        <v>804.91913725376821</v>
      </c>
    </row>
    <row r="157" spans="1:10" customFormat="1" x14ac:dyDescent="0.25">
      <c r="A157" s="129" t="s">
        <v>8</v>
      </c>
      <c r="B157" s="301" t="s">
        <v>82</v>
      </c>
      <c r="C157" s="301"/>
      <c r="D157" s="301"/>
      <c r="E157" s="301"/>
      <c r="F157" s="301"/>
      <c r="G157" s="301"/>
      <c r="H157" s="74">
        <f>I130</f>
        <v>349.28226388888891</v>
      </c>
    </row>
    <row r="158" spans="1:10" customFormat="1" ht="12.95" customHeight="1" x14ac:dyDescent="0.25">
      <c r="A158" s="294" t="s">
        <v>83</v>
      </c>
      <c r="B158" s="294"/>
      <c r="C158" s="294"/>
      <c r="D158" s="294"/>
      <c r="E158" s="294"/>
      <c r="F158" s="294"/>
      <c r="G158" s="294"/>
      <c r="H158" s="148">
        <f>SUM(H153:H157)</f>
        <v>8165.2335566522379</v>
      </c>
    </row>
    <row r="159" spans="1:10" customFormat="1" x14ac:dyDescent="0.25">
      <c r="A159" s="129" t="s">
        <v>32</v>
      </c>
      <c r="B159" s="301" t="s">
        <v>84</v>
      </c>
      <c r="C159" s="301"/>
      <c r="D159" s="301"/>
      <c r="E159" s="301"/>
      <c r="F159" s="301"/>
      <c r="G159" s="301"/>
      <c r="H159" s="58">
        <f>G144</f>
        <v>2050.6937150902459</v>
      </c>
    </row>
    <row r="160" spans="1:10" customFormat="1" ht="12.95" customHeight="1" x14ac:dyDescent="0.25">
      <c r="A160" s="294" t="s">
        <v>85</v>
      </c>
      <c r="B160" s="294"/>
      <c r="C160" s="294"/>
      <c r="D160" s="294"/>
      <c r="E160" s="294"/>
      <c r="F160" s="294"/>
      <c r="G160" s="294"/>
      <c r="H160" s="59">
        <f>H158+H159</f>
        <v>10215.927271742483</v>
      </c>
      <c r="I160">
        <v>6120.56</v>
      </c>
    </row>
    <row r="161" spans="1:256" s="39" customFormat="1" ht="12.95" customHeight="1" x14ac:dyDescent="0.2">
      <c r="A161" s="302" t="s">
        <v>183</v>
      </c>
      <c r="B161" s="302"/>
      <c r="C161" s="302"/>
      <c r="D161" s="302"/>
      <c r="E161" s="302"/>
      <c r="F161" s="302"/>
      <c r="G161" s="302"/>
      <c r="H161" s="60">
        <f>12*H160</f>
        <v>122591.12726090979</v>
      </c>
    </row>
    <row r="162" spans="1:256" s="128" customFormat="1" ht="15" customHeight="1" x14ac:dyDescent="0.2">
      <c r="A162" s="226" t="s">
        <v>148</v>
      </c>
      <c r="B162" s="226"/>
      <c r="C162" s="226"/>
      <c r="D162" s="226"/>
      <c r="E162" s="226"/>
      <c r="F162" s="226"/>
      <c r="G162" s="226"/>
      <c r="H162" s="226"/>
    </row>
    <row r="163" spans="1:256" s="128" customFormat="1" ht="120.95" customHeight="1" x14ac:dyDescent="0.2">
      <c r="A163" s="300" t="s">
        <v>149</v>
      </c>
      <c r="B163" s="300"/>
      <c r="C163" s="300"/>
      <c r="D163" s="300"/>
      <c r="E163" s="300"/>
      <c r="F163" s="300"/>
      <c r="G163" s="300"/>
      <c r="H163" s="300"/>
    </row>
    <row r="164" spans="1:256" s="9" customFormat="1" x14ac:dyDescent="0.25">
      <c r="A164" s="19"/>
      <c r="B164" s="19"/>
      <c r="C164" s="19"/>
      <c r="D164" s="19"/>
      <c r="E164" s="19"/>
      <c r="F164" s="19"/>
      <c r="G164" s="19"/>
      <c r="H164" s="19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  <c r="CC164" s="8"/>
      <c r="CD164" s="8"/>
      <c r="CE164" s="8"/>
      <c r="CF164" s="8"/>
      <c r="CG164" s="8"/>
      <c r="CH164" s="8"/>
      <c r="CI164" s="8"/>
      <c r="CJ164" s="8"/>
      <c r="CK164" s="8"/>
      <c r="CL164" s="8"/>
      <c r="CM164" s="8"/>
      <c r="CN164" s="8"/>
      <c r="CO164" s="8"/>
      <c r="CP164" s="8"/>
      <c r="CQ164" s="8"/>
      <c r="CR164" s="8"/>
      <c r="CS164" s="8"/>
      <c r="CT164" s="8"/>
      <c r="CU164" s="8"/>
      <c r="CV164" s="8"/>
      <c r="CW164" s="8"/>
      <c r="CX164" s="8"/>
      <c r="CY164" s="8"/>
      <c r="CZ164" s="8"/>
      <c r="DA164" s="8"/>
      <c r="DB164" s="8"/>
      <c r="DC164" s="8"/>
      <c r="DD164" s="8"/>
      <c r="DE164" s="8"/>
      <c r="DF164" s="8"/>
      <c r="DG164" s="8"/>
      <c r="DH164" s="8"/>
      <c r="DI164" s="8"/>
      <c r="DJ164" s="8"/>
      <c r="DK164" s="8"/>
      <c r="DL164" s="8"/>
      <c r="DM164" s="8"/>
      <c r="DN164" s="8"/>
      <c r="DO164" s="8"/>
      <c r="DP164" s="8"/>
      <c r="DQ164" s="8"/>
      <c r="DR164" s="8"/>
      <c r="DS164" s="8"/>
      <c r="DT164" s="8"/>
      <c r="DU164" s="8"/>
      <c r="DV164" s="8"/>
      <c r="DW164" s="8"/>
      <c r="DX164" s="8"/>
      <c r="DY164" s="8"/>
      <c r="DZ164" s="8"/>
      <c r="EA164" s="8"/>
      <c r="EB164" s="8"/>
      <c r="EC164" s="8"/>
      <c r="ED164" s="8"/>
      <c r="EE164" s="8"/>
      <c r="EF164" s="8"/>
      <c r="EG164" s="8"/>
      <c r="EH164" s="8"/>
      <c r="EI164" s="8"/>
      <c r="EJ164" s="8"/>
      <c r="EK164" s="8"/>
      <c r="EL164" s="8"/>
      <c r="EM164" s="8"/>
      <c r="EN164" s="8"/>
      <c r="EO164" s="8"/>
      <c r="EP164" s="8"/>
      <c r="EQ164" s="8"/>
      <c r="ER164" s="8"/>
      <c r="ES164" s="8"/>
      <c r="ET164" s="8"/>
      <c r="EU164" s="8"/>
      <c r="EV164" s="8"/>
      <c r="EW164" s="8"/>
      <c r="EX164" s="8"/>
      <c r="EY164" s="8"/>
      <c r="EZ164" s="8"/>
      <c r="FA164" s="8"/>
      <c r="FB164" s="8"/>
      <c r="FC164" s="8"/>
      <c r="FD164" s="8"/>
      <c r="FE164" s="8"/>
      <c r="FF164" s="8"/>
      <c r="FG164" s="8"/>
      <c r="FH164" s="8"/>
      <c r="FI164" s="8"/>
      <c r="FJ164" s="8"/>
      <c r="FK164" s="8"/>
      <c r="FL164" s="8"/>
      <c r="FM164" s="8"/>
      <c r="FN164" s="8"/>
      <c r="FO164" s="8"/>
      <c r="FP164" s="8"/>
      <c r="FQ164" s="8"/>
      <c r="FR164" s="8"/>
      <c r="FS164" s="8"/>
      <c r="FT164" s="8"/>
      <c r="FU164" s="8"/>
      <c r="FV164" s="8"/>
      <c r="FW164" s="8"/>
      <c r="FX164" s="8"/>
      <c r="FY164" s="8"/>
      <c r="FZ164" s="8"/>
      <c r="GA164" s="8"/>
      <c r="GB164" s="8"/>
      <c r="GC164" s="8"/>
      <c r="GD164" s="8"/>
      <c r="GE164" s="8"/>
      <c r="GF164" s="8"/>
      <c r="GG164" s="8"/>
      <c r="GH164" s="8"/>
      <c r="GI164" s="8"/>
      <c r="GJ164" s="8"/>
      <c r="GK164" s="8"/>
      <c r="GL164" s="8"/>
      <c r="GM164" s="8"/>
      <c r="GN164" s="8"/>
      <c r="GO164" s="8"/>
      <c r="GP164" s="8"/>
      <c r="GQ164" s="8"/>
      <c r="GR164" s="8"/>
      <c r="GS164" s="8"/>
      <c r="GT164" s="8"/>
      <c r="GU164" s="8"/>
      <c r="GV164" s="8"/>
      <c r="GW164" s="8"/>
      <c r="GX164" s="8"/>
      <c r="GY164" s="8"/>
      <c r="GZ164" s="8"/>
      <c r="HA164" s="8"/>
      <c r="HB164" s="8"/>
      <c r="HC164" s="8"/>
      <c r="HD164" s="8"/>
      <c r="HE164" s="8"/>
      <c r="HF164" s="8"/>
      <c r="HG164" s="8"/>
      <c r="HH164" s="8"/>
      <c r="HI164" s="8"/>
      <c r="HJ164" s="8"/>
      <c r="HK164" s="8"/>
      <c r="HL164" s="8"/>
      <c r="HM164" s="8"/>
      <c r="HN164" s="8"/>
      <c r="HO164" s="8"/>
      <c r="HP164" s="8"/>
      <c r="HQ164" s="8"/>
      <c r="HR164" s="8"/>
      <c r="HS164" s="8"/>
      <c r="HT164" s="8"/>
      <c r="HU164" s="8"/>
      <c r="HV164" s="8"/>
      <c r="HW164" s="8"/>
      <c r="HX164" s="8"/>
      <c r="HY164" s="8"/>
      <c r="HZ164" s="8"/>
      <c r="IA164" s="8"/>
      <c r="IB164" s="8"/>
      <c r="IC164" s="8"/>
      <c r="ID164" s="8"/>
      <c r="IE164" s="8"/>
      <c r="IF164" s="8"/>
      <c r="IG164" s="8"/>
      <c r="IH164" s="8"/>
      <c r="II164" s="8"/>
      <c r="IJ164" s="8"/>
      <c r="IK164" s="8"/>
      <c r="IL164" s="8"/>
      <c r="IM164" s="8"/>
      <c r="IN164" s="8"/>
      <c r="IO164" s="8"/>
      <c r="IP164" s="8"/>
      <c r="IQ164" s="8"/>
      <c r="IR164" s="8"/>
      <c r="IS164" s="8"/>
      <c r="IT164" s="8"/>
      <c r="IU164" s="8"/>
      <c r="IV164" s="8"/>
    </row>
  </sheetData>
  <mergeCells count="164">
    <mergeCell ref="A163:H163"/>
    <mergeCell ref="B157:G157"/>
    <mergeCell ref="A158:G158"/>
    <mergeCell ref="B159:G159"/>
    <mergeCell ref="A160:G160"/>
    <mergeCell ref="A161:G161"/>
    <mergeCell ref="A162:H162"/>
    <mergeCell ref="A151:I151"/>
    <mergeCell ref="B152:G152"/>
    <mergeCell ref="B153:G153"/>
    <mergeCell ref="B154:G154"/>
    <mergeCell ref="B155:G155"/>
    <mergeCell ref="B156:G156"/>
    <mergeCell ref="A144:E144"/>
    <mergeCell ref="G144:H144"/>
    <mergeCell ref="A145:H145"/>
    <mergeCell ref="A146:H146"/>
    <mergeCell ref="A147:G147"/>
    <mergeCell ref="A150:H150"/>
    <mergeCell ref="B141:E141"/>
    <mergeCell ref="G141:H141"/>
    <mergeCell ref="B142:E142"/>
    <mergeCell ref="G142:H142"/>
    <mergeCell ref="B143:E143"/>
    <mergeCell ref="G143:H143"/>
    <mergeCell ref="B138:E138"/>
    <mergeCell ref="G138:H138"/>
    <mergeCell ref="B139:E139"/>
    <mergeCell ref="G139:H139"/>
    <mergeCell ref="B140:E140"/>
    <mergeCell ref="G140:H140"/>
    <mergeCell ref="B135:E135"/>
    <mergeCell ref="G135:H135"/>
    <mergeCell ref="B136:E136"/>
    <mergeCell ref="G136:H136"/>
    <mergeCell ref="B137:E137"/>
    <mergeCell ref="G137:H137"/>
    <mergeCell ref="B128:H128"/>
    <mergeCell ref="B129:H129"/>
    <mergeCell ref="A130:H130"/>
    <mergeCell ref="A131:J132"/>
    <mergeCell ref="A133:H133"/>
    <mergeCell ref="A134:J134"/>
    <mergeCell ref="A121:H121"/>
    <mergeCell ref="A122:J123"/>
    <mergeCell ref="A124:I124"/>
    <mergeCell ref="B125:H125"/>
    <mergeCell ref="B126:H126"/>
    <mergeCell ref="B127:H127"/>
    <mergeCell ref="A114:H114"/>
    <mergeCell ref="A115:I116"/>
    <mergeCell ref="A117:I117"/>
    <mergeCell ref="B118:H118"/>
    <mergeCell ref="B119:H119"/>
    <mergeCell ref="B120:H120"/>
    <mergeCell ref="B106:H106"/>
    <mergeCell ref="B107:H107"/>
    <mergeCell ref="A108:J109"/>
    <mergeCell ref="A110:I110"/>
    <mergeCell ref="B112:H112"/>
    <mergeCell ref="B113:H113"/>
    <mergeCell ref="B100:H100"/>
    <mergeCell ref="B101:H101"/>
    <mergeCell ref="B102:H102"/>
    <mergeCell ref="B103:H103"/>
    <mergeCell ref="B104:H104"/>
    <mergeCell ref="B105:H105"/>
    <mergeCell ref="B93:H93"/>
    <mergeCell ref="B94:H94"/>
    <mergeCell ref="B95:H95"/>
    <mergeCell ref="A96:J97"/>
    <mergeCell ref="A98:J98"/>
    <mergeCell ref="A99:J99"/>
    <mergeCell ref="A87:J87"/>
    <mergeCell ref="B88:H88"/>
    <mergeCell ref="B89:H89"/>
    <mergeCell ref="B90:H90"/>
    <mergeCell ref="B91:H91"/>
    <mergeCell ref="B92:H92"/>
    <mergeCell ref="B80:H80"/>
    <mergeCell ref="B81:H81"/>
    <mergeCell ref="B82:H82"/>
    <mergeCell ref="B83:H83"/>
    <mergeCell ref="A84:H84"/>
    <mergeCell ref="A85:K86"/>
    <mergeCell ref="B74:G74"/>
    <mergeCell ref="B75:H75"/>
    <mergeCell ref="A76:I76"/>
    <mergeCell ref="A79:I79"/>
    <mergeCell ref="B68:H68"/>
    <mergeCell ref="B69:G69"/>
    <mergeCell ref="B70:G70"/>
    <mergeCell ref="B71:G71"/>
    <mergeCell ref="B72:G72"/>
    <mergeCell ref="B73:G73"/>
    <mergeCell ref="B62:H62"/>
    <mergeCell ref="B63:H63"/>
    <mergeCell ref="B64:G64"/>
    <mergeCell ref="B65:G65"/>
    <mergeCell ref="B66:G66"/>
    <mergeCell ref="B67:G67"/>
    <mergeCell ref="A55:G55"/>
    <mergeCell ref="B56:G56"/>
    <mergeCell ref="A57:G57"/>
    <mergeCell ref="A58:I58"/>
    <mergeCell ref="A59:J60"/>
    <mergeCell ref="A61:I61"/>
    <mergeCell ref="B49:G49"/>
    <mergeCell ref="B50:C50"/>
    <mergeCell ref="B51:G51"/>
    <mergeCell ref="B52:G52"/>
    <mergeCell ref="B53:G53"/>
    <mergeCell ref="B54:G54"/>
    <mergeCell ref="A42:G42"/>
    <mergeCell ref="A43:I43"/>
    <mergeCell ref="A44:J45"/>
    <mergeCell ref="A46:I46"/>
    <mergeCell ref="B47:G47"/>
    <mergeCell ref="B48:G48"/>
    <mergeCell ref="A35:J36"/>
    <mergeCell ref="A37:I37"/>
    <mergeCell ref="A38:I38"/>
    <mergeCell ref="B39:H39"/>
    <mergeCell ref="B40:G40"/>
    <mergeCell ref="B41:G41"/>
    <mergeCell ref="B30:G30"/>
    <mergeCell ref="B31:H31"/>
    <mergeCell ref="B32:G32"/>
    <mergeCell ref="A33:H33"/>
    <mergeCell ref="A34:I34"/>
    <mergeCell ref="B25:F25"/>
    <mergeCell ref="G25:I25"/>
    <mergeCell ref="B26:F26"/>
    <mergeCell ref="G26:I26"/>
    <mergeCell ref="A27:I28"/>
    <mergeCell ref="A29:I29"/>
    <mergeCell ref="B22:F22"/>
    <mergeCell ref="G22:I22"/>
    <mergeCell ref="B23:F23"/>
    <mergeCell ref="G23:I23"/>
    <mergeCell ref="B24:F24"/>
    <mergeCell ref="G24:I24"/>
    <mergeCell ref="B17:F17"/>
    <mergeCell ref="G17:I17"/>
    <mergeCell ref="A18:J19"/>
    <mergeCell ref="A20:I20"/>
    <mergeCell ref="B21:F21"/>
    <mergeCell ref="G21:I21"/>
    <mergeCell ref="B14:F14"/>
    <mergeCell ref="G14:I14"/>
    <mergeCell ref="B15:F15"/>
    <mergeCell ref="G15:I15"/>
    <mergeCell ref="B16:F16"/>
    <mergeCell ref="G16:I16"/>
    <mergeCell ref="J1:J17"/>
    <mergeCell ref="A3:I3"/>
    <mergeCell ref="A4:I4"/>
    <mergeCell ref="A5:I5"/>
    <mergeCell ref="A6:I6"/>
    <mergeCell ref="A8:I8"/>
    <mergeCell ref="A9:I9"/>
    <mergeCell ref="A10:I10"/>
    <mergeCell ref="A11:I12"/>
    <mergeCell ref="A13:I13"/>
  </mergeCells>
  <pageMargins left="0.511811024" right="0.511811024" top="0.78740157499999996" bottom="0.78740157499999996" header="0.31496062000000002" footer="0.31496062000000002"/>
  <pageSetup paperSize="9" orientation="portrait" horizontalDpi="4294967292" verticalDpi="12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DD449-3F40-4DD2-85C9-355587865D75}">
  <dimension ref="A1:IV165"/>
  <sheetViews>
    <sheetView topLeftCell="A121" workbookViewId="0">
      <selection activeCell="F137" sqref="F137"/>
    </sheetView>
  </sheetViews>
  <sheetFormatPr defaultColWidth="8.7109375" defaultRowHeight="15" x14ac:dyDescent="0.25"/>
  <cols>
    <col min="1" max="1" width="9" style="8" bestFit="1" customWidth="1"/>
    <col min="2" max="2" width="14.28515625" style="8" customWidth="1"/>
    <col min="3" max="4" width="13.28515625" style="8" customWidth="1"/>
    <col min="5" max="5" width="19.28515625" style="8" customWidth="1"/>
    <col min="6" max="6" width="28.42578125" style="8" customWidth="1"/>
    <col min="7" max="7" width="20.140625" style="8" customWidth="1"/>
    <col min="8" max="8" width="21.5703125" style="8" customWidth="1"/>
    <col min="9" max="9" width="18" style="9" customWidth="1"/>
    <col min="10" max="10" width="33.140625" style="8" customWidth="1"/>
    <col min="11" max="11" width="9.140625" style="8" bestFit="1" customWidth="1"/>
    <col min="12" max="12" width="8.85546875" style="8" bestFit="1" customWidth="1"/>
    <col min="13" max="14" width="9.28515625" style="8" customWidth="1"/>
    <col min="15" max="256" width="9.140625" style="8" customWidth="1"/>
    <col min="257" max="16384" width="8.7109375" style="5"/>
  </cols>
  <sheetData>
    <row r="1" spans="1:256" ht="50.25" customHeight="1" x14ac:dyDescent="0.25">
      <c r="A1" s="79"/>
      <c r="B1" s="5"/>
      <c r="C1" s="79"/>
      <c r="D1" s="79"/>
      <c r="E1" s="5"/>
      <c r="F1" s="5"/>
      <c r="G1" s="5"/>
      <c r="J1" s="211"/>
    </row>
    <row r="2" spans="1:256" ht="35.25" customHeight="1" x14ac:dyDescent="0.25">
      <c r="A2" s="79"/>
      <c r="B2" s="79"/>
      <c r="C2" s="79"/>
      <c r="D2" s="79"/>
      <c r="E2" s="5"/>
      <c r="F2" s="5"/>
      <c r="G2" s="5"/>
      <c r="J2" s="212"/>
    </row>
    <row r="3" spans="1:256" ht="33" customHeight="1" x14ac:dyDescent="0.25">
      <c r="A3" s="213" t="s">
        <v>0</v>
      </c>
      <c r="B3" s="213"/>
      <c r="C3" s="213"/>
      <c r="D3" s="213"/>
      <c r="E3" s="213"/>
      <c r="F3" s="213"/>
      <c r="G3" s="213"/>
      <c r="H3" s="213"/>
      <c r="I3" s="213"/>
      <c r="J3" s="212"/>
    </row>
    <row r="4" spans="1:256" ht="29.25" customHeight="1" x14ac:dyDescent="0.25">
      <c r="A4" s="214" t="s">
        <v>150</v>
      </c>
      <c r="B4" s="214"/>
      <c r="C4" s="214"/>
      <c r="D4" s="214"/>
      <c r="E4" s="214"/>
      <c r="F4" s="214"/>
      <c r="G4" s="214"/>
      <c r="H4" s="214"/>
      <c r="I4" s="214"/>
      <c r="J4" s="212"/>
    </row>
    <row r="5" spans="1:256" x14ac:dyDescent="0.25">
      <c r="A5" s="215" t="s">
        <v>9</v>
      </c>
      <c r="B5" s="215"/>
      <c r="C5" s="215"/>
      <c r="D5" s="215"/>
      <c r="E5" s="215"/>
      <c r="F5" s="215"/>
      <c r="G5" s="215"/>
      <c r="H5" s="215"/>
      <c r="I5" s="215"/>
      <c r="J5" s="212"/>
    </row>
    <row r="6" spans="1:256" x14ac:dyDescent="0.25">
      <c r="A6" s="216" t="s">
        <v>184</v>
      </c>
      <c r="B6" s="216"/>
      <c r="C6" s="216"/>
      <c r="D6" s="216"/>
      <c r="E6" s="216"/>
      <c r="F6" s="216"/>
      <c r="G6" s="216"/>
      <c r="H6" s="216"/>
      <c r="I6" s="216"/>
      <c r="J6" s="212"/>
    </row>
    <row r="7" spans="1:256" x14ac:dyDescent="0.25">
      <c r="A7" s="11"/>
      <c r="B7" s="11"/>
      <c r="C7" s="11"/>
      <c r="D7" s="11"/>
      <c r="E7" s="11"/>
      <c r="F7" s="11"/>
      <c r="G7" s="11"/>
      <c r="H7" s="12"/>
      <c r="I7" s="13"/>
      <c r="J7" s="212"/>
    </row>
    <row r="8" spans="1:256" customFormat="1" ht="14.45" customHeight="1" x14ac:dyDescent="0.25">
      <c r="A8" s="217" t="s">
        <v>151</v>
      </c>
      <c r="B8" s="217"/>
      <c r="C8" s="217"/>
      <c r="D8" s="217"/>
      <c r="E8" s="217"/>
      <c r="F8" s="217"/>
      <c r="G8" s="217"/>
      <c r="H8" s="217"/>
      <c r="I8" s="217"/>
      <c r="J8" s="212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customFormat="1" ht="14.45" customHeight="1" x14ac:dyDescent="0.25">
      <c r="A9" s="218" t="s">
        <v>87</v>
      </c>
      <c r="B9" s="218"/>
      <c r="C9" s="218"/>
      <c r="D9" s="218"/>
      <c r="E9" s="218"/>
      <c r="F9" s="218"/>
      <c r="G9" s="218"/>
      <c r="H9" s="218"/>
      <c r="I9" s="218"/>
      <c r="J9" s="212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</row>
    <row r="10" spans="1:256" customFormat="1" ht="14.45" customHeight="1" x14ac:dyDescent="0.25">
      <c r="A10" s="219" t="s">
        <v>88</v>
      </c>
      <c r="B10" s="219"/>
      <c r="C10" s="219"/>
      <c r="D10" s="219"/>
      <c r="E10" s="219"/>
      <c r="F10" s="219"/>
      <c r="G10" s="219"/>
      <c r="H10" s="219"/>
      <c r="I10" s="219"/>
      <c r="J10" s="212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</row>
    <row r="11" spans="1:256" customFormat="1" x14ac:dyDescent="0.25">
      <c r="A11" s="220"/>
      <c r="B11" s="220"/>
      <c r="C11" s="220"/>
      <c r="D11" s="220"/>
      <c r="E11" s="220"/>
      <c r="F11" s="220"/>
      <c r="G11" s="220"/>
      <c r="H11" s="220"/>
      <c r="I11" s="220"/>
      <c r="J11" s="212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</row>
    <row r="12" spans="1:256" customFormat="1" x14ac:dyDescent="0.25">
      <c r="A12" s="221"/>
      <c r="B12" s="221"/>
      <c r="C12" s="221"/>
      <c r="D12" s="221"/>
      <c r="E12" s="221"/>
      <c r="F12" s="221"/>
      <c r="G12" s="221"/>
      <c r="H12" s="221"/>
      <c r="I12" s="221"/>
      <c r="J12" s="212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</row>
    <row r="13" spans="1:256" customFormat="1" ht="12.95" customHeight="1" x14ac:dyDescent="0.25">
      <c r="A13" s="222" t="s">
        <v>58</v>
      </c>
      <c r="B13" s="222"/>
      <c r="C13" s="222"/>
      <c r="D13" s="222"/>
      <c r="E13" s="222"/>
      <c r="F13" s="222"/>
      <c r="G13" s="222"/>
      <c r="H13" s="222"/>
      <c r="I13" s="222"/>
      <c r="J13" s="212"/>
    </row>
    <row r="14" spans="1:256" customFormat="1" ht="14.45" customHeight="1" x14ac:dyDescent="0.25">
      <c r="A14" s="84" t="s">
        <v>13</v>
      </c>
      <c r="B14" s="196" t="s">
        <v>59</v>
      </c>
      <c r="C14" s="197"/>
      <c r="D14" s="197"/>
      <c r="E14" s="197"/>
      <c r="F14" s="198"/>
      <c r="G14" s="199" t="s">
        <v>89</v>
      </c>
      <c r="H14" s="200"/>
      <c r="I14" s="201"/>
      <c r="J14" s="212"/>
    </row>
    <row r="15" spans="1:256" customFormat="1" x14ac:dyDescent="0.25">
      <c r="A15" s="84" t="s">
        <v>14</v>
      </c>
      <c r="B15" s="202" t="s">
        <v>60</v>
      </c>
      <c r="C15" s="203"/>
      <c r="D15" s="203"/>
      <c r="E15" s="203"/>
      <c r="F15" s="204"/>
      <c r="G15" s="205" t="s">
        <v>153</v>
      </c>
      <c r="H15" s="206"/>
      <c r="I15" s="207"/>
      <c r="J15" s="212"/>
    </row>
    <row r="16" spans="1:256" customFormat="1" ht="14.45" customHeight="1" x14ac:dyDescent="0.25">
      <c r="A16" s="84" t="s">
        <v>26</v>
      </c>
      <c r="B16" s="196" t="s">
        <v>61</v>
      </c>
      <c r="C16" s="197"/>
      <c r="D16" s="197"/>
      <c r="E16" s="197"/>
      <c r="F16" s="198"/>
      <c r="G16" s="208">
        <v>24</v>
      </c>
      <c r="H16" s="209"/>
      <c r="I16" s="210"/>
      <c r="J16" s="212"/>
    </row>
    <row r="17" spans="1:16" customFormat="1" ht="15" customHeight="1" x14ac:dyDescent="0.25">
      <c r="A17" s="84" t="s">
        <v>29</v>
      </c>
      <c r="B17" s="187" t="s">
        <v>62</v>
      </c>
      <c r="C17" s="187"/>
      <c r="D17" s="187"/>
      <c r="E17" s="187"/>
      <c r="F17" s="187"/>
      <c r="G17" s="188" t="s">
        <v>152</v>
      </c>
      <c r="H17" s="189"/>
      <c r="I17" s="190"/>
      <c r="J17" s="212"/>
    </row>
    <row r="18" spans="1:16" x14ac:dyDescent="0.25">
      <c r="A18" s="191"/>
      <c r="B18" s="191"/>
      <c r="C18" s="191"/>
      <c r="D18" s="191"/>
      <c r="E18" s="191"/>
      <c r="F18" s="191"/>
      <c r="G18" s="191"/>
      <c r="H18" s="191"/>
      <c r="I18" s="191"/>
      <c r="J18" s="192"/>
    </row>
    <row r="19" spans="1:16" x14ac:dyDescent="0.25">
      <c r="A19" s="191"/>
      <c r="B19" s="191"/>
      <c r="C19" s="191"/>
      <c r="D19" s="191"/>
      <c r="E19" s="191"/>
      <c r="F19" s="191"/>
      <c r="G19" s="191"/>
      <c r="H19" s="191"/>
      <c r="I19" s="191"/>
      <c r="J19" s="192"/>
    </row>
    <row r="20" spans="1:16" ht="15" customHeight="1" x14ac:dyDescent="0.25">
      <c r="A20" s="193" t="s">
        <v>129</v>
      </c>
      <c r="B20" s="193"/>
      <c r="C20" s="193"/>
      <c r="D20" s="193"/>
      <c r="E20" s="193"/>
      <c r="F20" s="193"/>
      <c r="G20" s="193"/>
      <c r="H20" s="193"/>
      <c r="I20" s="193"/>
      <c r="J20" s="66"/>
    </row>
    <row r="21" spans="1:16" ht="30" customHeight="1" x14ac:dyDescent="0.25">
      <c r="A21" s="51">
        <v>1</v>
      </c>
      <c r="B21" s="194" t="s">
        <v>90</v>
      </c>
      <c r="C21" s="194"/>
      <c r="D21" s="194"/>
      <c r="E21" s="194"/>
      <c r="F21" s="194"/>
      <c r="G21" s="195" t="s">
        <v>130</v>
      </c>
      <c r="H21" s="195"/>
      <c r="I21" s="195"/>
      <c r="J21" s="66"/>
    </row>
    <row r="22" spans="1:16" x14ac:dyDescent="0.25">
      <c r="A22" s="51">
        <v>2</v>
      </c>
      <c r="B22" s="230" t="s">
        <v>97</v>
      </c>
      <c r="C22" s="230"/>
      <c r="D22" s="230"/>
      <c r="E22" s="230"/>
      <c r="F22" s="230"/>
      <c r="G22" s="230" t="s">
        <v>131</v>
      </c>
      <c r="H22" s="230"/>
      <c r="I22" s="230"/>
      <c r="J22" s="66"/>
    </row>
    <row r="23" spans="1:16" x14ac:dyDescent="0.25">
      <c r="A23" s="51">
        <v>3</v>
      </c>
      <c r="B23" s="230" t="s">
        <v>132</v>
      </c>
      <c r="C23" s="230"/>
      <c r="D23" s="230"/>
      <c r="E23" s="230"/>
      <c r="F23" s="230"/>
      <c r="G23" s="231">
        <v>2</v>
      </c>
      <c r="H23" s="231"/>
      <c r="I23" s="231"/>
      <c r="J23" s="66"/>
    </row>
    <row r="24" spans="1:16" x14ac:dyDescent="0.25">
      <c r="A24" s="51">
        <v>4</v>
      </c>
      <c r="B24" s="230" t="s">
        <v>133</v>
      </c>
      <c r="C24" s="230"/>
      <c r="D24" s="230"/>
      <c r="E24" s="230"/>
      <c r="F24" s="230"/>
      <c r="G24" s="232" t="s">
        <v>134</v>
      </c>
      <c r="H24" s="232"/>
      <c r="I24" s="232"/>
      <c r="J24" s="66"/>
    </row>
    <row r="25" spans="1:16" x14ac:dyDescent="0.25">
      <c r="A25" s="51">
        <v>5</v>
      </c>
      <c r="B25" s="223" t="s">
        <v>135</v>
      </c>
      <c r="C25" s="224"/>
      <c r="D25" s="224"/>
      <c r="E25" s="224"/>
      <c r="F25" s="225"/>
      <c r="G25" s="226" t="s">
        <v>136</v>
      </c>
      <c r="H25" s="226"/>
      <c r="I25" s="226"/>
      <c r="J25" s="66"/>
    </row>
    <row r="26" spans="1:16" x14ac:dyDescent="0.25">
      <c r="A26" s="51">
        <v>6</v>
      </c>
      <c r="B26" s="227" t="s">
        <v>154</v>
      </c>
      <c r="C26" s="227"/>
      <c r="D26" s="227"/>
      <c r="E26" s="227"/>
      <c r="F26" s="227"/>
      <c r="G26" s="228">
        <v>2723.41</v>
      </c>
      <c r="H26" s="228"/>
      <c r="I26" s="228"/>
      <c r="J26" s="67"/>
    </row>
    <row r="27" spans="1:16" x14ac:dyDescent="0.25">
      <c r="A27" s="220"/>
      <c r="B27" s="220"/>
      <c r="C27" s="220"/>
      <c r="D27" s="220"/>
      <c r="E27" s="220"/>
      <c r="F27" s="220"/>
      <c r="G27" s="220"/>
      <c r="H27" s="220"/>
      <c r="I27" s="220"/>
      <c r="J27" s="66"/>
    </row>
    <row r="28" spans="1:16" x14ac:dyDescent="0.25">
      <c r="A28" s="221"/>
      <c r="B28" s="221"/>
      <c r="C28" s="221"/>
      <c r="D28" s="221"/>
      <c r="E28" s="221"/>
      <c r="F28" s="221"/>
      <c r="G28" s="221"/>
      <c r="H28" s="221"/>
      <c r="I28" s="221"/>
      <c r="J28" s="66"/>
    </row>
    <row r="29" spans="1:16" s="2" customFormat="1" ht="15.75" x14ac:dyDescent="0.25">
      <c r="A29" s="229" t="s">
        <v>10</v>
      </c>
      <c r="B29" s="229"/>
      <c r="C29" s="229"/>
      <c r="D29" s="229"/>
      <c r="E29" s="229"/>
      <c r="F29" s="229"/>
      <c r="G29" s="229"/>
      <c r="H29" s="229"/>
      <c r="I29" s="229"/>
      <c r="J29" s="110"/>
      <c r="K29" s="111"/>
      <c r="L29" s="111"/>
      <c r="M29" s="111"/>
    </row>
    <row r="30" spans="1:16" s="114" customFormat="1" ht="30" customHeight="1" x14ac:dyDescent="0.25">
      <c r="A30" s="112">
        <v>1</v>
      </c>
      <c r="B30" s="245" t="s">
        <v>11</v>
      </c>
      <c r="C30" s="245"/>
      <c r="D30" s="245"/>
      <c r="E30" s="245"/>
      <c r="F30" s="245"/>
      <c r="G30" s="245"/>
      <c r="H30" s="112" t="s">
        <v>137</v>
      </c>
      <c r="I30" s="112" t="s">
        <v>12</v>
      </c>
      <c r="J30" s="113"/>
      <c r="K30" s="111"/>
      <c r="N30" s="111"/>
      <c r="O30" s="111"/>
      <c r="P30" s="111"/>
    </row>
    <row r="31" spans="1:16" s="2" customFormat="1" ht="15.75" x14ac:dyDescent="0.25">
      <c r="A31" s="115" t="s">
        <v>13</v>
      </c>
      <c r="B31" s="246" t="s">
        <v>93</v>
      </c>
      <c r="C31" s="246"/>
      <c r="D31" s="246"/>
      <c r="E31" s="246"/>
      <c r="F31" s="246"/>
      <c r="G31" s="246"/>
      <c r="H31" s="246"/>
      <c r="I31" s="116">
        <f>G26</f>
        <v>2723.41</v>
      </c>
      <c r="J31" s="117"/>
      <c r="K31" s="111"/>
      <c r="L31" s="111"/>
      <c r="M31" s="111"/>
    </row>
    <row r="32" spans="1:16" s="2" customFormat="1" ht="15.75" customHeight="1" x14ac:dyDescent="0.25">
      <c r="A32" s="115" t="s">
        <v>14</v>
      </c>
      <c r="B32" s="247" t="s">
        <v>155</v>
      </c>
      <c r="C32" s="247"/>
      <c r="D32" s="247"/>
      <c r="E32" s="247"/>
      <c r="F32" s="247"/>
      <c r="G32" s="247"/>
      <c r="H32" s="118">
        <v>0.3</v>
      </c>
      <c r="I32" s="119">
        <f>H32*I31</f>
        <v>817.02299999999991</v>
      </c>
      <c r="J32" s="120"/>
      <c r="K32" s="111"/>
      <c r="L32" s="111"/>
      <c r="M32" s="111"/>
    </row>
    <row r="33" spans="1:256" s="2" customFormat="1" ht="30.75" customHeight="1" x14ac:dyDescent="0.25">
      <c r="A33" s="115" t="s">
        <v>26</v>
      </c>
      <c r="B33" s="247" t="s">
        <v>156</v>
      </c>
      <c r="C33" s="247"/>
      <c r="D33" s="247"/>
      <c r="E33" s="247"/>
      <c r="F33" s="247"/>
      <c r="G33" s="247"/>
      <c r="H33" s="118">
        <v>0.2</v>
      </c>
      <c r="I33" s="119">
        <f>((((G26)/220)*20%)*7)*15</f>
        <v>259.9618636363636</v>
      </c>
      <c r="J33" s="120"/>
      <c r="K33" s="121"/>
      <c r="L33" s="111"/>
      <c r="M33" s="111"/>
    </row>
    <row r="34" spans="1:256" s="2" customFormat="1" ht="15.75" customHeight="1" x14ac:dyDescent="0.25">
      <c r="A34" s="245" t="s">
        <v>1</v>
      </c>
      <c r="B34" s="245"/>
      <c r="C34" s="245"/>
      <c r="D34" s="245"/>
      <c r="E34" s="245"/>
      <c r="F34" s="245"/>
      <c r="G34" s="245"/>
      <c r="H34" s="245"/>
      <c r="I34" s="122">
        <f>SUM(I31:I33)</f>
        <v>3800.3948636363634</v>
      </c>
      <c r="J34" s="120"/>
      <c r="K34" s="121"/>
      <c r="L34" s="111"/>
      <c r="M34" s="111"/>
    </row>
    <row r="35" spans="1:256" x14ac:dyDescent="0.25">
      <c r="A35" s="248" t="s">
        <v>138</v>
      </c>
      <c r="B35" s="248"/>
      <c r="C35" s="248"/>
      <c r="D35" s="248"/>
      <c r="E35" s="248"/>
      <c r="F35" s="248"/>
      <c r="G35" s="248"/>
      <c r="H35" s="248"/>
      <c r="I35" s="248"/>
      <c r="J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</row>
    <row r="36" spans="1:256" ht="14.45" customHeight="1" x14ac:dyDescent="0.25">
      <c r="A36" s="233"/>
      <c r="B36" s="233"/>
      <c r="C36" s="233"/>
      <c r="D36" s="233"/>
      <c r="E36" s="233"/>
      <c r="F36" s="233"/>
      <c r="G36" s="233"/>
      <c r="H36" s="233"/>
      <c r="I36" s="233"/>
      <c r="J36" s="234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</row>
    <row r="37" spans="1:256" ht="14.45" customHeight="1" x14ac:dyDescent="0.25">
      <c r="A37" s="235"/>
      <c r="B37" s="235"/>
      <c r="C37" s="235"/>
      <c r="D37" s="235"/>
      <c r="E37" s="235"/>
      <c r="F37" s="235"/>
      <c r="G37" s="235"/>
      <c r="H37" s="235"/>
      <c r="I37" s="235"/>
      <c r="J37" s="236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</row>
    <row r="38" spans="1:256" ht="21.75" customHeight="1" x14ac:dyDescent="0.25">
      <c r="A38" s="237" t="s">
        <v>15</v>
      </c>
      <c r="B38" s="237"/>
      <c r="C38" s="237"/>
      <c r="D38" s="237"/>
      <c r="E38" s="237"/>
      <c r="F38" s="237"/>
      <c r="G38" s="237"/>
      <c r="H38" s="237"/>
      <c r="I38" s="237"/>
      <c r="J38" s="6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  <c r="IV38" s="5"/>
    </row>
    <row r="39" spans="1:256" x14ac:dyDescent="0.25">
      <c r="A39" s="238" t="s">
        <v>16</v>
      </c>
      <c r="B39" s="238"/>
      <c r="C39" s="238"/>
      <c r="D39" s="238"/>
      <c r="E39" s="238"/>
      <c r="F39" s="238"/>
      <c r="G39" s="238"/>
      <c r="H39" s="238"/>
      <c r="I39" s="238"/>
      <c r="J39" s="6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</row>
    <row r="40" spans="1:256" x14ac:dyDescent="0.25">
      <c r="A40" s="82" t="s">
        <v>17</v>
      </c>
      <c r="B40" s="237" t="s">
        <v>18</v>
      </c>
      <c r="C40" s="237"/>
      <c r="D40" s="237"/>
      <c r="E40" s="237"/>
      <c r="F40" s="237"/>
      <c r="G40" s="237"/>
      <c r="H40" s="237"/>
      <c r="I40" s="80" t="s">
        <v>19</v>
      </c>
      <c r="J40" s="6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</row>
    <row r="41" spans="1:256" x14ac:dyDescent="0.25">
      <c r="A41" s="82" t="s">
        <v>13</v>
      </c>
      <c r="B41" s="239" t="s">
        <v>91</v>
      </c>
      <c r="C41" s="240"/>
      <c r="D41" s="240"/>
      <c r="E41" s="240"/>
      <c r="F41" s="240"/>
      <c r="G41" s="241"/>
      <c r="H41" s="15">
        <v>8.3299999999999999E-2</v>
      </c>
      <c r="I41" s="26">
        <f>H41*I34</f>
        <v>316.57289214090906</v>
      </c>
      <c r="J41" s="6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</row>
    <row r="42" spans="1:256" x14ac:dyDescent="0.25">
      <c r="A42" s="82" t="s">
        <v>14</v>
      </c>
      <c r="B42" s="242" t="s">
        <v>164</v>
      </c>
      <c r="C42" s="243"/>
      <c r="D42" s="243"/>
      <c r="E42" s="243"/>
      <c r="F42" s="243"/>
      <c r="G42" s="244"/>
      <c r="H42" s="15">
        <v>0.121</v>
      </c>
      <c r="I42" s="26">
        <f>H42*I34</f>
        <v>459.84777849999995</v>
      </c>
      <c r="J42" s="6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</row>
    <row r="43" spans="1:256" x14ac:dyDescent="0.25">
      <c r="A43" s="251" t="s">
        <v>1</v>
      </c>
      <c r="B43" s="252"/>
      <c r="C43" s="252"/>
      <c r="D43" s="252"/>
      <c r="E43" s="252"/>
      <c r="F43" s="252"/>
      <c r="G43" s="253"/>
      <c r="H43" s="52">
        <f>SUM(H41:H42)</f>
        <v>0.20429999999999998</v>
      </c>
      <c r="I43" s="25">
        <f>SUM(I41:I42)</f>
        <v>776.42067064090907</v>
      </c>
      <c r="J43" s="6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</row>
    <row r="44" spans="1:256" ht="41.1" customHeight="1" x14ac:dyDescent="0.25">
      <c r="A44" s="254" t="s">
        <v>139</v>
      </c>
      <c r="B44" s="254"/>
      <c r="C44" s="254"/>
      <c r="D44" s="254"/>
      <c r="E44" s="254"/>
      <c r="F44" s="254"/>
      <c r="G44" s="254"/>
      <c r="H44" s="254"/>
      <c r="I44" s="254"/>
      <c r="J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</row>
    <row r="45" spans="1:256" ht="14.45" customHeight="1" x14ac:dyDescent="0.25">
      <c r="A45" s="255"/>
      <c r="B45" s="255"/>
      <c r="C45" s="255"/>
      <c r="D45" s="255"/>
      <c r="E45" s="255"/>
      <c r="F45" s="255"/>
      <c r="G45" s="255"/>
      <c r="H45" s="255"/>
      <c r="I45" s="255"/>
      <c r="J45" s="256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  <c r="IV45" s="5"/>
    </row>
    <row r="46" spans="1:256" ht="17.45" customHeight="1" x14ac:dyDescent="0.25">
      <c r="A46" s="257"/>
      <c r="B46" s="257"/>
      <c r="C46" s="257"/>
      <c r="D46" s="257"/>
      <c r="E46" s="257"/>
      <c r="F46" s="257"/>
      <c r="G46" s="257"/>
      <c r="H46" s="257"/>
      <c r="I46" s="257"/>
      <c r="J46" s="258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</row>
    <row r="47" spans="1:256" s="8" customFormat="1" ht="32.25" customHeight="1" x14ac:dyDescent="0.25">
      <c r="A47" s="219" t="s">
        <v>64</v>
      </c>
      <c r="B47" s="219"/>
      <c r="C47" s="219"/>
      <c r="D47" s="219"/>
      <c r="E47" s="219"/>
      <c r="F47" s="219"/>
      <c r="G47" s="219"/>
      <c r="H47" s="219"/>
      <c r="I47" s="219"/>
      <c r="J47" s="10"/>
    </row>
    <row r="48" spans="1:256" ht="30" customHeight="1" x14ac:dyDescent="0.25">
      <c r="A48" s="83" t="s">
        <v>20</v>
      </c>
      <c r="B48" s="259" t="s">
        <v>21</v>
      </c>
      <c r="C48" s="259"/>
      <c r="D48" s="259"/>
      <c r="E48" s="259"/>
      <c r="F48" s="259"/>
      <c r="G48" s="259"/>
      <c r="H48" s="81" t="s">
        <v>22</v>
      </c>
      <c r="I48" s="81" t="s">
        <v>23</v>
      </c>
      <c r="J48" s="6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  <c r="IV48" s="5"/>
    </row>
    <row r="49" spans="1:256" ht="15.75" customHeight="1" x14ac:dyDescent="0.25">
      <c r="A49" s="82" t="s">
        <v>13</v>
      </c>
      <c r="B49" s="249" t="s">
        <v>24</v>
      </c>
      <c r="C49" s="249"/>
      <c r="D49" s="249"/>
      <c r="E49" s="249"/>
      <c r="F49" s="249"/>
      <c r="G49" s="249"/>
      <c r="H49" s="15">
        <v>0.2</v>
      </c>
      <c r="I49" s="24">
        <f>(I34+I43)*H49</f>
        <v>915.36310685545459</v>
      </c>
      <c r="J49" s="6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  <c r="IR49" s="5"/>
      <c r="IS49" s="5"/>
      <c r="IT49" s="5"/>
      <c r="IU49" s="5"/>
      <c r="IV49" s="5"/>
    </row>
    <row r="50" spans="1:256" ht="15.75" customHeight="1" x14ac:dyDescent="0.25">
      <c r="A50" s="82" t="s">
        <v>14</v>
      </c>
      <c r="B50" s="249" t="s">
        <v>25</v>
      </c>
      <c r="C50" s="249"/>
      <c r="D50" s="249"/>
      <c r="E50" s="249"/>
      <c r="F50" s="249"/>
      <c r="G50" s="249"/>
      <c r="H50" s="15">
        <v>2.5000000000000001E-2</v>
      </c>
      <c r="I50" s="24">
        <f>(I34+I43)*H50</f>
        <v>114.42038835693182</v>
      </c>
      <c r="J50" s="6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  <c r="IR50" s="5"/>
      <c r="IS50" s="5"/>
      <c r="IT50" s="5"/>
      <c r="IU50" s="5"/>
      <c r="IV50" s="5"/>
    </row>
    <row r="51" spans="1:256" ht="38.1" customHeight="1" x14ac:dyDescent="0.25">
      <c r="A51" s="82" t="s">
        <v>26</v>
      </c>
      <c r="B51" s="250" t="s">
        <v>63</v>
      </c>
      <c r="C51" s="250"/>
      <c r="D51" s="80" t="s">
        <v>27</v>
      </c>
      <c r="E51" s="21">
        <v>0.03</v>
      </c>
      <c r="F51" s="80" t="s">
        <v>28</v>
      </c>
      <c r="G51" s="22">
        <v>1</v>
      </c>
      <c r="H51" s="68">
        <f>ROUND((E51*G51),6)</f>
        <v>0.03</v>
      </c>
      <c r="I51" s="24">
        <f>(I34+I43)*H51</f>
        <v>137.30446602831816</v>
      </c>
      <c r="J51" s="30" t="s">
        <v>86</v>
      </c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  <c r="IK51" s="5"/>
      <c r="IL51" s="5"/>
      <c r="IM51" s="5"/>
      <c r="IN51" s="5"/>
      <c r="IO51" s="5"/>
      <c r="IP51" s="5"/>
      <c r="IQ51" s="5"/>
      <c r="IR51" s="5"/>
      <c r="IS51" s="5"/>
      <c r="IT51" s="5"/>
      <c r="IU51" s="5"/>
      <c r="IV51" s="5"/>
    </row>
    <row r="52" spans="1:256" ht="15.75" customHeight="1" x14ac:dyDescent="0.25">
      <c r="A52" s="82" t="s">
        <v>29</v>
      </c>
      <c r="B52" s="249" t="s">
        <v>30</v>
      </c>
      <c r="C52" s="249"/>
      <c r="D52" s="249"/>
      <c r="E52" s="249"/>
      <c r="F52" s="249"/>
      <c r="G52" s="249"/>
      <c r="H52" s="15">
        <v>1.4999999999999999E-2</v>
      </c>
      <c r="I52" s="24">
        <f>(I34+I43)*H52</f>
        <v>68.65223301415908</v>
      </c>
      <c r="J52" s="6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5"/>
      <c r="GE52" s="5"/>
      <c r="GF52" s="5"/>
      <c r="GG52" s="5"/>
      <c r="GH52" s="5"/>
      <c r="GI52" s="5"/>
      <c r="GJ52" s="5"/>
      <c r="GK52" s="5"/>
      <c r="GL52" s="5"/>
      <c r="GM52" s="5"/>
      <c r="GN52" s="5"/>
      <c r="GO52" s="5"/>
      <c r="GP52" s="5"/>
      <c r="GQ52" s="5"/>
      <c r="GR52" s="5"/>
      <c r="GS52" s="5"/>
      <c r="GT52" s="5"/>
      <c r="GU52" s="5"/>
      <c r="GV52" s="5"/>
      <c r="GW52" s="5"/>
      <c r="GX52" s="5"/>
      <c r="GY52" s="5"/>
      <c r="GZ52" s="5"/>
      <c r="HA52" s="5"/>
      <c r="HB52" s="5"/>
      <c r="HC52" s="5"/>
      <c r="HD52" s="5"/>
      <c r="HE52" s="5"/>
      <c r="HF52" s="5"/>
      <c r="HG52" s="5"/>
      <c r="HH52" s="5"/>
      <c r="HI52" s="5"/>
      <c r="HJ52" s="5"/>
      <c r="HK52" s="5"/>
      <c r="HL52" s="5"/>
      <c r="HM52" s="5"/>
      <c r="HN52" s="5"/>
      <c r="HO52" s="5"/>
      <c r="HP52" s="5"/>
      <c r="HQ52" s="5"/>
      <c r="HR52" s="5"/>
      <c r="HS52" s="5"/>
      <c r="HT52" s="5"/>
      <c r="HU52" s="5"/>
      <c r="HV52" s="5"/>
      <c r="HW52" s="5"/>
      <c r="HX52" s="5"/>
      <c r="HY52" s="5"/>
      <c r="HZ52" s="5"/>
      <c r="IA52" s="5"/>
      <c r="IB52" s="5"/>
      <c r="IC52" s="5"/>
      <c r="ID52" s="5"/>
      <c r="IE52" s="5"/>
      <c r="IF52" s="5"/>
      <c r="IG52" s="5"/>
      <c r="IH52" s="5"/>
      <c r="II52" s="5"/>
      <c r="IJ52" s="5"/>
      <c r="IK52" s="5"/>
      <c r="IL52" s="5"/>
      <c r="IM52" s="5"/>
      <c r="IN52" s="5"/>
      <c r="IO52" s="5"/>
      <c r="IP52" s="5"/>
      <c r="IQ52" s="5"/>
      <c r="IR52" s="5"/>
      <c r="IS52" s="5"/>
      <c r="IT52" s="5"/>
      <c r="IU52" s="5"/>
      <c r="IV52" s="5"/>
    </row>
    <row r="53" spans="1:256" ht="15.75" customHeight="1" x14ac:dyDescent="0.25">
      <c r="A53" s="82" t="s">
        <v>8</v>
      </c>
      <c r="B53" s="249" t="s">
        <v>31</v>
      </c>
      <c r="C53" s="249"/>
      <c r="D53" s="249"/>
      <c r="E53" s="249"/>
      <c r="F53" s="249"/>
      <c r="G53" s="249"/>
      <c r="H53" s="15">
        <v>0.01</v>
      </c>
      <c r="I53" s="24">
        <f>(I34+I43)*H53</f>
        <v>45.768155342772722</v>
      </c>
      <c r="J53" s="6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  <c r="IJ53" s="5"/>
      <c r="IK53" s="5"/>
      <c r="IL53" s="5"/>
      <c r="IM53" s="5"/>
      <c r="IN53" s="5"/>
      <c r="IO53" s="5"/>
      <c r="IP53" s="5"/>
      <c r="IQ53" s="5"/>
      <c r="IR53" s="5"/>
      <c r="IS53" s="5"/>
      <c r="IT53" s="5"/>
      <c r="IU53" s="5"/>
      <c r="IV53" s="5"/>
    </row>
    <row r="54" spans="1:256" ht="15.75" customHeight="1" x14ac:dyDescent="0.25">
      <c r="A54" s="82" t="s">
        <v>32</v>
      </c>
      <c r="B54" s="249" t="s">
        <v>2</v>
      </c>
      <c r="C54" s="249"/>
      <c r="D54" s="249"/>
      <c r="E54" s="249"/>
      <c r="F54" s="249"/>
      <c r="G54" s="249"/>
      <c r="H54" s="15">
        <v>6.0000000000000001E-3</v>
      </c>
      <c r="I54" s="24">
        <f>(I34+I43)*H54</f>
        <v>27.460893205663634</v>
      </c>
      <c r="J54" s="6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  <c r="IV54" s="5"/>
    </row>
    <row r="55" spans="1:256" ht="20.45" customHeight="1" x14ac:dyDescent="0.25">
      <c r="A55" s="82" t="s">
        <v>33</v>
      </c>
      <c r="B55" s="249" t="s">
        <v>3</v>
      </c>
      <c r="C55" s="249"/>
      <c r="D55" s="249"/>
      <c r="E55" s="249"/>
      <c r="F55" s="249"/>
      <c r="G55" s="249"/>
      <c r="H55" s="15">
        <v>2E-3</v>
      </c>
      <c r="I55" s="24">
        <f>(I34+I43)*H55</f>
        <v>9.1536310685545459</v>
      </c>
      <c r="J55" s="6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  <c r="GA55" s="5"/>
      <c r="GB55" s="5"/>
      <c r="GC55" s="5"/>
      <c r="GD55" s="5"/>
      <c r="GE55" s="5"/>
      <c r="GF55" s="5"/>
      <c r="GG55" s="5"/>
      <c r="GH55" s="5"/>
      <c r="GI55" s="5"/>
      <c r="GJ55" s="5"/>
      <c r="GK55" s="5"/>
      <c r="GL55" s="5"/>
      <c r="GM55" s="5"/>
      <c r="GN55" s="5"/>
      <c r="GO55" s="5"/>
      <c r="GP55" s="5"/>
      <c r="GQ55" s="5"/>
      <c r="GR55" s="5"/>
      <c r="GS55" s="5"/>
      <c r="GT55" s="5"/>
      <c r="GU55" s="5"/>
      <c r="GV55" s="5"/>
      <c r="GW55" s="5"/>
      <c r="GX55" s="5"/>
      <c r="GY55" s="5"/>
      <c r="GZ55" s="5"/>
      <c r="HA55" s="5"/>
      <c r="HB55" s="5"/>
      <c r="HC55" s="5"/>
      <c r="HD55" s="5"/>
      <c r="HE55" s="5"/>
      <c r="HF55" s="5"/>
      <c r="HG55" s="5"/>
      <c r="HH55" s="5"/>
      <c r="HI55" s="5"/>
      <c r="HJ55" s="5"/>
      <c r="HK55" s="5"/>
      <c r="HL55" s="5"/>
      <c r="HM55" s="5"/>
      <c r="HN55" s="5"/>
      <c r="HO55" s="5"/>
      <c r="HP55" s="5"/>
      <c r="HQ55" s="5"/>
      <c r="HR55" s="5"/>
      <c r="HS55" s="5"/>
      <c r="HT55" s="5"/>
      <c r="HU55" s="5"/>
      <c r="HV55" s="5"/>
      <c r="HW55" s="5"/>
      <c r="HX55" s="5"/>
      <c r="HY55" s="5"/>
      <c r="HZ55" s="5"/>
      <c r="IA55" s="5"/>
      <c r="IB55" s="5"/>
      <c r="IC55" s="5"/>
      <c r="ID55" s="5"/>
      <c r="IE55" s="5"/>
      <c r="IF55" s="5"/>
      <c r="IG55" s="5"/>
      <c r="IH55" s="5"/>
      <c r="II55" s="5"/>
      <c r="IJ55" s="5"/>
      <c r="IK55" s="5"/>
      <c r="IL55" s="5"/>
      <c r="IM55" s="5"/>
      <c r="IN55" s="5"/>
      <c r="IO55" s="5"/>
      <c r="IP55" s="5"/>
      <c r="IQ55" s="5"/>
      <c r="IR55" s="5"/>
      <c r="IS55" s="5"/>
      <c r="IT55" s="5"/>
      <c r="IU55" s="5"/>
      <c r="IV55" s="5"/>
    </row>
    <row r="56" spans="1:256" ht="20.45" customHeight="1" x14ac:dyDescent="0.25">
      <c r="A56" s="261"/>
      <c r="B56" s="262"/>
      <c r="C56" s="262"/>
      <c r="D56" s="262"/>
      <c r="E56" s="262"/>
      <c r="F56" s="262"/>
      <c r="G56" s="263"/>
      <c r="H56" s="35">
        <f>SUM(H49:H55)</f>
        <v>0.28800000000000003</v>
      </c>
      <c r="I56" s="20">
        <f>SUM(I49:I55)</f>
        <v>1318.1228738718542</v>
      </c>
      <c r="J56" s="6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  <c r="GA56" s="5"/>
      <c r="GB56" s="5"/>
      <c r="GC56" s="5"/>
      <c r="GD56" s="5"/>
      <c r="GE56" s="5"/>
      <c r="GF56" s="5"/>
      <c r="GG56" s="5"/>
      <c r="GH56" s="5"/>
      <c r="GI56" s="5"/>
      <c r="GJ56" s="5"/>
      <c r="GK56" s="5"/>
      <c r="GL56" s="5"/>
      <c r="GM56" s="5"/>
      <c r="GN56" s="5"/>
      <c r="GO56" s="5"/>
      <c r="GP56" s="5"/>
      <c r="GQ56" s="5"/>
      <c r="GR56" s="5"/>
      <c r="GS56" s="5"/>
      <c r="GT56" s="5"/>
      <c r="GU56" s="5"/>
      <c r="GV56" s="5"/>
      <c r="GW56" s="5"/>
      <c r="GX56" s="5"/>
      <c r="GY56" s="5"/>
      <c r="GZ56" s="5"/>
      <c r="HA56" s="5"/>
      <c r="HB56" s="5"/>
      <c r="HC56" s="5"/>
      <c r="HD56" s="5"/>
      <c r="HE56" s="5"/>
      <c r="HF56" s="5"/>
      <c r="HG56" s="5"/>
      <c r="HH56" s="5"/>
      <c r="HI56" s="5"/>
      <c r="HJ56" s="5"/>
      <c r="HK56" s="5"/>
      <c r="HL56" s="5"/>
      <c r="HM56" s="5"/>
      <c r="HN56" s="5"/>
      <c r="HO56" s="5"/>
      <c r="HP56" s="5"/>
      <c r="HQ56" s="5"/>
      <c r="HR56" s="5"/>
      <c r="HS56" s="5"/>
      <c r="HT56" s="5"/>
      <c r="HU56" s="5"/>
      <c r="HV56" s="5"/>
      <c r="HW56" s="5"/>
      <c r="HX56" s="5"/>
      <c r="HY56" s="5"/>
      <c r="HZ56" s="5"/>
      <c r="IA56" s="5"/>
      <c r="IB56" s="5"/>
      <c r="IC56" s="5"/>
      <c r="ID56" s="5"/>
      <c r="IE56" s="5"/>
      <c r="IF56" s="5"/>
      <c r="IG56" s="5"/>
      <c r="IH56" s="5"/>
      <c r="II56" s="5"/>
      <c r="IJ56" s="5"/>
      <c r="IK56" s="5"/>
      <c r="IL56" s="5"/>
      <c r="IM56" s="5"/>
      <c r="IN56" s="5"/>
      <c r="IO56" s="5"/>
      <c r="IP56" s="5"/>
      <c r="IQ56" s="5"/>
      <c r="IR56" s="5"/>
      <c r="IS56" s="5"/>
      <c r="IT56" s="5"/>
      <c r="IU56" s="5"/>
      <c r="IV56" s="5"/>
    </row>
    <row r="57" spans="1:256" ht="15.75" customHeight="1" x14ac:dyDescent="0.25">
      <c r="A57" s="82" t="s">
        <v>34</v>
      </c>
      <c r="B57" s="249" t="s">
        <v>4</v>
      </c>
      <c r="C57" s="249"/>
      <c r="D57" s="249"/>
      <c r="E57" s="249"/>
      <c r="F57" s="249"/>
      <c r="G57" s="249"/>
      <c r="H57" s="15">
        <v>0.08</v>
      </c>
      <c r="I57" s="24">
        <f>(I34+I43)*H57</f>
        <v>366.14524274218178</v>
      </c>
      <c r="J57" s="6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  <c r="HP57" s="5"/>
      <c r="HQ57" s="5"/>
      <c r="HR57" s="5"/>
      <c r="HS57" s="5"/>
      <c r="HT57" s="5"/>
      <c r="HU57" s="5"/>
      <c r="HV57" s="5"/>
      <c r="HW57" s="5"/>
      <c r="HX57" s="5"/>
      <c r="HY57" s="5"/>
      <c r="HZ57" s="5"/>
      <c r="IA57" s="5"/>
      <c r="IB57" s="5"/>
      <c r="IC57" s="5"/>
      <c r="ID57" s="5"/>
      <c r="IE57" s="5"/>
      <c r="IF57" s="5"/>
      <c r="IG57" s="5"/>
      <c r="IH57" s="5"/>
      <c r="II57" s="5"/>
      <c r="IJ57" s="5"/>
      <c r="IK57" s="5"/>
      <c r="IL57" s="5"/>
      <c r="IM57" s="5"/>
      <c r="IN57" s="5"/>
      <c r="IO57" s="5"/>
      <c r="IP57" s="5"/>
      <c r="IQ57" s="5"/>
      <c r="IR57" s="5"/>
      <c r="IS57" s="5"/>
      <c r="IT57" s="5"/>
      <c r="IU57" s="5"/>
      <c r="IV57" s="5"/>
    </row>
    <row r="58" spans="1:256" ht="15.75" customHeight="1" x14ac:dyDescent="0.25">
      <c r="A58" s="238" t="s">
        <v>1</v>
      </c>
      <c r="B58" s="238"/>
      <c r="C58" s="238"/>
      <c r="D58" s="238"/>
      <c r="E58" s="238"/>
      <c r="F58" s="238"/>
      <c r="G58" s="238"/>
      <c r="H58" s="41">
        <f>H56+H57</f>
        <v>0.36800000000000005</v>
      </c>
      <c r="I58" s="25">
        <f>I56+I57</f>
        <v>1684.268116614036</v>
      </c>
      <c r="J58" s="6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</row>
    <row r="59" spans="1:256" ht="38.1" customHeight="1" x14ac:dyDescent="0.25">
      <c r="A59" s="254" t="s">
        <v>140</v>
      </c>
      <c r="B59" s="254"/>
      <c r="C59" s="254"/>
      <c r="D59" s="254"/>
      <c r="E59" s="254"/>
      <c r="F59" s="254"/>
      <c r="G59" s="254"/>
      <c r="H59" s="254"/>
      <c r="I59" s="254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  <c r="IJ59" s="5"/>
      <c r="IK59" s="5"/>
      <c r="IL59" s="5"/>
      <c r="IM59" s="5"/>
      <c r="IN59" s="5"/>
      <c r="IO59" s="5"/>
      <c r="IP59" s="5"/>
      <c r="IQ59" s="5"/>
      <c r="IR59" s="5"/>
      <c r="IS59" s="5"/>
      <c r="IT59" s="5"/>
      <c r="IU59" s="5"/>
      <c r="IV59" s="5"/>
    </row>
    <row r="60" spans="1:256" s="2" customFormat="1" ht="14.45" customHeight="1" x14ac:dyDescent="0.25">
      <c r="A60" s="264"/>
      <c r="B60" s="264"/>
      <c r="C60" s="264"/>
      <c r="D60" s="264"/>
      <c r="E60" s="264"/>
      <c r="F60" s="264"/>
      <c r="G60" s="264"/>
      <c r="H60" s="264"/>
      <c r="I60" s="264"/>
      <c r="J60" s="265"/>
    </row>
    <row r="61" spans="1:256" s="2" customFormat="1" ht="15.75" x14ac:dyDescent="0.25">
      <c r="A61" s="266"/>
      <c r="B61" s="266"/>
      <c r="C61" s="266"/>
      <c r="D61" s="266"/>
      <c r="E61" s="266"/>
      <c r="F61" s="266"/>
      <c r="G61" s="266"/>
      <c r="H61" s="266"/>
      <c r="I61" s="266"/>
      <c r="J61" s="267"/>
    </row>
    <row r="62" spans="1:256" ht="18.600000000000001" customHeight="1" x14ac:dyDescent="0.25">
      <c r="A62" s="237" t="s">
        <v>35</v>
      </c>
      <c r="B62" s="237"/>
      <c r="C62" s="237"/>
      <c r="D62" s="237"/>
      <c r="E62" s="237"/>
      <c r="F62" s="237"/>
      <c r="G62" s="237"/>
      <c r="H62" s="237"/>
      <c r="I62" s="237"/>
      <c r="J62" s="6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  <c r="EN62" s="5"/>
      <c r="EO62" s="5"/>
      <c r="EP62" s="5"/>
      <c r="EQ62" s="5"/>
      <c r="ER62" s="5"/>
      <c r="ES62" s="5"/>
      <c r="ET62" s="5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J62" s="5"/>
      <c r="FK62" s="5"/>
      <c r="FL62" s="5"/>
      <c r="FM62" s="5"/>
      <c r="FN62" s="5"/>
      <c r="FO62" s="5"/>
      <c r="FP62" s="5"/>
      <c r="FQ62" s="5"/>
      <c r="FR62" s="5"/>
      <c r="FS62" s="5"/>
      <c r="FT62" s="5"/>
      <c r="FU62" s="5"/>
      <c r="FV62" s="5"/>
      <c r="FW62" s="5"/>
      <c r="FX62" s="5"/>
      <c r="FY62" s="5"/>
      <c r="FZ62" s="5"/>
      <c r="GA62" s="5"/>
      <c r="GB62" s="5"/>
      <c r="GC62" s="5"/>
      <c r="GD62" s="5"/>
      <c r="GE62" s="5"/>
      <c r="GF62" s="5"/>
      <c r="GG62" s="5"/>
      <c r="GH62" s="5"/>
      <c r="GI62" s="5"/>
      <c r="GJ62" s="5"/>
      <c r="GK62" s="5"/>
      <c r="GL62" s="5"/>
      <c r="GM62" s="5"/>
      <c r="GN62" s="5"/>
      <c r="GO62" s="5"/>
      <c r="GP62" s="5"/>
      <c r="GQ62" s="5"/>
      <c r="GR62" s="5"/>
      <c r="GS62" s="5"/>
      <c r="GT62" s="5"/>
      <c r="GU62" s="5"/>
      <c r="GV62" s="5"/>
      <c r="GW62" s="5"/>
      <c r="GX62" s="5"/>
      <c r="GY62" s="5"/>
      <c r="GZ62" s="5"/>
      <c r="HA62" s="5"/>
      <c r="HB62" s="5"/>
      <c r="HC62" s="5"/>
      <c r="HD62" s="5"/>
      <c r="HE62" s="5"/>
      <c r="HF62" s="5"/>
      <c r="HG62" s="5"/>
      <c r="HH62" s="5"/>
      <c r="HI62" s="5"/>
      <c r="HJ62" s="5"/>
      <c r="HK62" s="5"/>
      <c r="HL62" s="5"/>
      <c r="HM62" s="5"/>
      <c r="HN62" s="5"/>
      <c r="HO62" s="5"/>
      <c r="HP62" s="5"/>
      <c r="HQ62" s="5"/>
      <c r="HR62" s="5"/>
      <c r="HS62" s="5"/>
      <c r="HT62" s="5"/>
      <c r="HU62" s="5"/>
      <c r="HV62" s="5"/>
      <c r="HW62" s="5"/>
      <c r="HX62" s="5"/>
      <c r="HY62" s="5"/>
      <c r="HZ62" s="5"/>
      <c r="IA62" s="5"/>
      <c r="IB62" s="5"/>
      <c r="IC62" s="5"/>
      <c r="ID62" s="5"/>
      <c r="IE62" s="5"/>
      <c r="IF62" s="5"/>
      <c r="IG62" s="5"/>
      <c r="IH62" s="5"/>
      <c r="II62" s="5"/>
      <c r="IJ62" s="5"/>
      <c r="IK62" s="5"/>
      <c r="IL62" s="5"/>
      <c r="IM62" s="5"/>
      <c r="IN62" s="5"/>
      <c r="IO62" s="5"/>
      <c r="IP62" s="5"/>
      <c r="IQ62" s="5"/>
      <c r="IR62" s="5"/>
      <c r="IS62" s="5"/>
      <c r="IT62" s="5"/>
      <c r="IU62" s="5"/>
      <c r="IV62" s="5"/>
    </row>
    <row r="63" spans="1:256" ht="18.75" customHeight="1" x14ac:dyDescent="0.25">
      <c r="A63" s="83" t="s">
        <v>36</v>
      </c>
      <c r="B63" s="259" t="s">
        <v>37</v>
      </c>
      <c r="C63" s="259"/>
      <c r="D63" s="259"/>
      <c r="E63" s="259"/>
      <c r="F63" s="259"/>
      <c r="G63" s="259"/>
      <c r="H63" s="259"/>
      <c r="I63" s="81" t="s">
        <v>19</v>
      </c>
      <c r="J63" s="6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  <c r="EN63" s="5"/>
      <c r="EO63" s="5"/>
      <c r="EP63" s="5"/>
      <c r="EQ63" s="5"/>
      <c r="ER63" s="5"/>
      <c r="ES63" s="5"/>
      <c r="ET63" s="5"/>
      <c r="EU63" s="5"/>
      <c r="EV63" s="5"/>
      <c r="EW63" s="5"/>
      <c r="EX63" s="5"/>
      <c r="EY63" s="5"/>
      <c r="EZ63" s="5"/>
      <c r="FA63" s="5"/>
      <c r="FB63" s="5"/>
      <c r="FC63" s="5"/>
      <c r="FD63" s="5"/>
      <c r="FE63" s="5"/>
      <c r="FF63" s="5"/>
      <c r="FG63" s="5"/>
      <c r="FH63" s="5"/>
      <c r="FI63" s="5"/>
      <c r="FJ63" s="5"/>
      <c r="FK63" s="5"/>
      <c r="FL63" s="5"/>
      <c r="FM63" s="5"/>
      <c r="FN63" s="5"/>
      <c r="FO63" s="5"/>
      <c r="FP63" s="5"/>
      <c r="FQ63" s="5"/>
      <c r="FR63" s="5"/>
      <c r="FS63" s="5"/>
      <c r="FT63" s="5"/>
      <c r="FU63" s="5"/>
      <c r="FV63" s="5"/>
      <c r="FW63" s="5"/>
      <c r="FX63" s="5"/>
      <c r="FY63" s="5"/>
      <c r="FZ63" s="5"/>
      <c r="GA63" s="5"/>
      <c r="GB63" s="5"/>
      <c r="GC63" s="5"/>
      <c r="GD63" s="5"/>
      <c r="GE63" s="5"/>
      <c r="GF63" s="5"/>
      <c r="GG63" s="5"/>
      <c r="GH63" s="5"/>
      <c r="GI63" s="5"/>
      <c r="GJ63" s="5"/>
      <c r="GK63" s="5"/>
      <c r="GL63" s="5"/>
      <c r="GM63" s="5"/>
      <c r="GN63" s="5"/>
      <c r="GO63" s="5"/>
      <c r="GP63" s="5"/>
      <c r="GQ63" s="5"/>
      <c r="GR63" s="5"/>
      <c r="GS63" s="5"/>
      <c r="GT63" s="5"/>
      <c r="GU63" s="5"/>
      <c r="GV63" s="5"/>
      <c r="GW63" s="5"/>
      <c r="GX63" s="5"/>
      <c r="GY63" s="5"/>
      <c r="GZ63" s="5"/>
      <c r="HA63" s="5"/>
      <c r="HB63" s="5"/>
      <c r="HC63" s="5"/>
      <c r="HD63" s="5"/>
      <c r="HE63" s="5"/>
      <c r="HF63" s="5"/>
      <c r="HG63" s="5"/>
      <c r="HH63" s="5"/>
      <c r="HI63" s="5"/>
      <c r="HJ63" s="5"/>
      <c r="HK63" s="5"/>
      <c r="HL63" s="5"/>
      <c r="HM63" s="5"/>
      <c r="HN63" s="5"/>
      <c r="HO63" s="5"/>
      <c r="HP63" s="5"/>
      <c r="HQ63" s="5"/>
      <c r="HR63" s="5"/>
      <c r="HS63" s="5"/>
      <c r="HT63" s="5"/>
      <c r="HU63" s="5"/>
      <c r="HV63" s="5"/>
      <c r="HW63" s="5"/>
      <c r="HX63" s="5"/>
      <c r="HY63" s="5"/>
      <c r="HZ63" s="5"/>
      <c r="IA63" s="5"/>
      <c r="IB63" s="5"/>
      <c r="IC63" s="5"/>
      <c r="ID63" s="5"/>
      <c r="IE63" s="5"/>
      <c r="IF63" s="5"/>
      <c r="IG63" s="5"/>
      <c r="IH63" s="5"/>
      <c r="II63" s="5"/>
      <c r="IJ63" s="5"/>
      <c r="IK63" s="5"/>
      <c r="IL63" s="5"/>
      <c r="IM63" s="5"/>
      <c r="IN63" s="5"/>
      <c r="IO63" s="5"/>
      <c r="IP63" s="5"/>
      <c r="IQ63" s="5"/>
      <c r="IR63" s="5"/>
      <c r="IS63" s="5"/>
      <c r="IT63" s="5"/>
      <c r="IU63" s="5"/>
      <c r="IV63" s="5"/>
    </row>
    <row r="64" spans="1:256" x14ac:dyDescent="0.25">
      <c r="A64" s="82" t="s">
        <v>13</v>
      </c>
      <c r="B64" s="249" t="s">
        <v>157</v>
      </c>
      <c r="C64" s="249"/>
      <c r="D64" s="249"/>
      <c r="E64" s="249"/>
      <c r="F64" s="249"/>
      <c r="G64" s="249"/>
      <c r="H64" s="249"/>
      <c r="I64" s="16">
        <f>(5.5*2*15)-(I31/100)*6</f>
        <v>1.5954000000000121</v>
      </c>
      <c r="J64" s="23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5"/>
      <c r="EH64" s="5"/>
      <c r="EI64" s="5"/>
      <c r="EJ64" s="5"/>
      <c r="EK64" s="5"/>
      <c r="EL64" s="5"/>
      <c r="EM64" s="5"/>
      <c r="EN64" s="5"/>
      <c r="EO64" s="5"/>
      <c r="EP64" s="5"/>
      <c r="EQ64" s="5"/>
      <c r="ER64" s="5"/>
      <c r="ES64" s="5"/>
      <c r="ET64" s="5"/>
      <c r="EU64" s="5"/>
      <c r="EV64" s="5"/>
      <c r="EW64" s="5"/>
      <c r="EX64" s="5"/>
      <c r="EY64" s="5"/>
      <c r="EZ64" s="5"/>
      <c r="FA64" s="5"/>
      <c r="FB64" s="5"/>
      <c r="FC64" s="5"/>
      <c r="FD64" s="5"/>
      <c r="FE64" s="5"/>
      <c r="FF64" s="5"/>
      <c r="FG64" s="5"/>
      <c r="FH64" s="5"/>
      <c r="FI64" s="5"/>
      <c r="FJ64" s="5"/>
      <c r="FK64" s="5"/>
      <c r="FL64" s="5"/>
      <c r="FM64" s="5"/>
      <c r="FN64" s="5"/>
      <c r="FO64" s="5"/>
      <c r="FP64" s="5"/>
      <c r="FQ64" s="5"/>
      <c r="FR64" s="5"/>
      <c r="FS64" s="5"/>
      <c r="FT64" s="5"/>
      <c r="FU64" s="5"/>
      <c r="FV64" s="5"/>
      <c r="FW64" s="5"/>
      <c r="FX64" s="5"/>
      <c r="FY64" s="5"/>
      <c r="FZ64" s="5"/>
      <c r="GA64" s="5"/>
      <c r="GB64" s="5"/>
      <c r="GC64" s="5"/>
      <c r="GD64" s="5"/>
      <c r="GE64" s="5"/>
      <c r="GF64" s="5"/>
      <c r="GG64" s="5"/>
      <c r="GH64" s="5"/>
      <c r="GI64" s="5"/>
      <c r="GJ64" s="5"/>
      <c r="GK64" s="5"/>
      <c r="GL64" s="5"/>
      <c r="GM64" s="5"/>
      <c r="GN64" s="5"/>
      <c r="GO64" s="5"/>
      <c r="GP64" s="5"/>
      <c r="GQ64" s="5"/>
      <c r="GR64" s="5"/>
      <c r="GS64" s="5"/>
      <c r="GT64" s="5"/>
      <c r="GU64" s="5"/>
      <c r="GV64" s="5"/>
      <c r="GW64" s="5"/>
      <c r="GX64" s="5"/>
      <c r="GY64" s="5"/>
      <c r="GZ64" s="5"/>
      <c r="HA64" s="5"/>
      <c r="HB64" s="5"/>
      <c r="HC64" s="5"/>
      <c r="HD64" s="5"/>
      <c r="HE64" s="5"/>
      <c r="HF64" s="5"/>
      <c r="HG64" s="5"/>
      <c r="HH64" s="5"/>
      <c r="HI64" s="5"/>
      <c r="HJ64" s="5"/>
      <c r="HK64" s="5"/>
      <c r="HL64" s="5"/>
      <c r="HM64" s="5"/>
      <c r="HN64" s="5"/>
      <c r="HO64" s="5"/>
      <c r="HP64" s="5"/>
      <c r="HQ64" s="5"/>
      <c r="HR64" s="5"/>
      <c r="HS64" s="5"/>
      <c r="HT64" s="5"/>
      <c r="HU64" s="5"/>
      <c r="HV64" s="5"/>
      <c r="HW64" s="5"/>
      <c r="HX64" s="5"/>
      <c r="HY64" s="5"/>
      <c r="HZ64" s="5"/>
      <c r="IA64" s="5"/>
      <c r="IB64" s="5"/>
      <c r="IC64" s="5"/>
      <c r="ID64" s="5"/>
      <c r="IE64" s="5"/>
      <c r="IF64" s="5"/>
      <c r="IG64" s="5"/>
      <c r="IH64" s="5"/>
      <c r="II64" s="5"/>
      <c r="IJ64" s="5"/>
      <c r="IK64" s="5"/>
      <c r="IL64" s="5"/>
      <c r="IM64" s="5"/>
      <c r="IN64" s="5"/>
      <c r="IO64" s="5"/>
      <c r="IP64" s="5"/>
      <c r="IQ64" s="5"/>
      <c r="IR64" s="5"/>
      <c r="IS64" s="5"/>
      <c r="IT64" s="5"/>
      <c r="IU64" s="5"/>
      <c r="IV64" s="5"/>
    </row>
    <row r="65" spans="1:256" x14ac:dyDescent="0.25">
      <c r="A65" s="82"/>
      <c r="B65" s="249" t="s">
        <v>38</v>
      </c>
      <c r="C65" s="249"/>
      <c r="D65" s="249"/>
      <c r="E65" s="249"/>
      <c r="F65" s="249"/>
      <c r="G65" s="249"/>
      <c r="H65" s="20">
        <v>5.5</v>
      </c>
      <c r="I65" s="16"/>
      <c r="J65" s="32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  <c r="EH65" s="5"/>
      <c r="EI65" s="5"/>
      <c r="EJ65" s="5"/>
      <c r="EK65" s="5"/>
      <c r="EL65" s="5"/>
      <c r="EM65" s="5"/>
      <c r="EN65" s="5"/>
      <c r="EO65" s="5"/>
      <c r="EP65" s="5"/>
      <c r="EQ65" s="5"/>
      <c r="ER65" s="5"/>
      <c r="ES65" s="5"/>
      <c r="ET65" s="5"/>
      <c r="EU65" s="5"/>
      <c r="EV65" s="5"/>
      <c r="EW65" s="5"/>
      <c r="EX65" s="5"/>
      <c r="EY65" s="5"/>
      <c r="EZ65" s="5"/>
      <c r="FA65" s="5"/>
      <c r="FB65" s="5"/>
      <c r="FC65" s="5"/>
      <c r="FD65" s="5"/>
      <c r="FE65" s="5"/>
      <c r="FF65" s="5"/>
      <c r="FG65" s="5"/>
      <c r="FH65" s="5"/>
      <c r="FI65" s="5"/>
      <c r="FJ65" s="5"/>
      <c r="FK65" s="5"/>
      <c r="FL65" s="5"/>
      <c r="FM65" s="5"/>
      <c r="FN65" s="5"/>
      <c r="FO65" s="5"/>
      <c r="FP65" s="5"/>
      <c r="FQ65" s="5"/>
      <c r="FR65" s="5"/>
      <c r="FS65" s="5"/>
      <c r="FT65" s="5"/>
      <c r="FU65" s="5"/>
      <c r="FV65" s="5"/>
      <c r="FW65" s="5"/>
      <c r="FX65" s="5"/>
      <c r="FY65" s="5"/>
      <c r="FZ65" s="5"/>
      <c r="GA65" s="5"/>
      <c r="GB65" s="5"/>
      <c r="GC65" s="5"/>
      <c r="GD65" s="5"/>
      <c r="GE65" s="5"/>
      <c r="GF65" s="5"/>
      <c r="GG65" s="5"/>
      <c r="GH65" s="5"/>
      <c r="GI65" s="5"/>
      <c r="GJ65" s="5"/>
      <c r="GK65" s="5"/>
      <c r="GL65" s="5"/>
      <c r="GM65" s="5"/>
      <c r="GN65" s="5"/>
      <c r="GO65" s="5"/>
      <c r="GP65" s="5"/>
      <c r="GQ65" s="5"/>
      <c r="GR65" s="5"/>
      <c r="GS65" s="5"/>
      <c r="GT65" s="5"/>
      <c r="GU65" s="5"/>
      <c r="GV65" s="5"/>
      <c r="GW65" s="5"/>
      <c r="GX65" s="5"/>
      <c r="GY65" s="5"/>
      <c r="GZ65" s="5"/>
      <c r="HA65" s="5"/>
      <c r="HB65" s="5"/>
      <c r="HC65" s="5"/>
      <c r="HD65" s="5"/>
      <c r="HE65" s="5"/>
      <c r="HF65" s="5"/>
      <c r="HG65" s="5"/>
      <c r="HH65" s="5"/>
      <c r="HI65" s="5"/>
      <c r="HJ65" s="5"/>
      <c r="HK65" s="5"/>
      <c r="HL65" s="5"/>
      <c r="HM65" s="5"/>
      <c r="HN65" s="5"/>
      <c r="HO65" s="5"/>
      <c r="HP65" s="5"/>
      <c r="HQ65" s="5"/>
      <c r="HR65" s="5"/>
      <c r="HS65" s="5"/>
      <c r="HT65" s="5"/>
      <c r="HU65" s="5"/>
      <c r="HV65" s="5"/>
      <c r="HW65" s="5"/>
      <c r="HX65" s="5"/>
      <c r="HY65" s="5"/>
      <c r="HZ65" s="5"/>
      <c r="IA65" s="5"/>
      <c r="IB65" s="5"/>
      <c r="IC65" s="5"/>
      <c r="ID65" s="5"/>
      <c r="IE65" s="5"/>
      <c r="IF65" s="5"/>
      <c r="IG65" s="5"/>
      <c r="IH65" s="5"/>
      <c r="II65" s="5"/>
      <c r="IJ65" s="5"/>
      <c r="IK65" s="5"/>
      <c r="IL65" s="5"/>
      <c r="IM65" s="5"/>
      <c r="IN65" s="5"/>
      <c r="IO65" s="5"/>
      <c r="IP65" s="5"/>
      <c r="IQ65" s="5"/>
      <c r="IR65" s="5"/>
      <c r="IS65" s="5"/>
      <c r="IT65" s="5"/>
      <c r="IU65" s="5"/>
      <c r="IV65" s="5"/>
    </row>
    <row r="66" spans="1:256" ht="17.25" customHeight="1" x14ac:dyDescent="0.25">
      <c r="A66" s="82"/>
      <c r="B66" s="249" t="s">
        <v>39</v>
      </c>
      <c r="C66" s="249"/>
      <c r="D66" s="249"/>
      <c r="E66" s="249"/>
      <c r="F66" s="249"/>
      <c r="G66" s="249"/>
      <c r="H66" s="16">
        <v>2</v>
      </c>
      <c r="I66" s="16"/>
      <c r="J66" s="32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  <c r="EH66" s="5"/>
      <c r="EI66" s="5"/>
      <c r="EJ66" s="5"/>
      <c r="EK66" s="5"/>
      <c r="EL66" s="5"/>
      <c r="EM66" s="5"/>
      <c r="EN66" s="5"/>
      <c r="EO66" s="5"/>
      <c r="EP66" s="5"/>
      <c r="EQ66" s="5"/>
      <c r="ER66" s="5"/>
      <c r="ES66" s="5"/>
      <c r="ET66" s="5"/>
      <c r="EU66" s="5"/>
      <c r="EV66" s="5"/>
      <c r="EW66" s="5"/>
      <c r="EX66" s="5"/>
      <c r="EY66" s="5"/>
      <c r="EZ66" s="5"/>
      <c r="FA66" s="5"/>
      <c r="FB66" s="5"/>
      <c r="FC66" s="5"/>
      <c r="FD66" s="5"/>
      <c r="FE66" s="5"/>
      <c r="FF66" s="5"/>
      <c r="FG66" s="5"/>
      <c r="FH66" s="5"/>
      <c r="FI66" s="5"/>
      <c r="FJ66" s="5"/>
      <c r="FK66" s="5"/>
      <c r="FL66" s="5"/>
      <c r="FM66" s="5"/>
      <c r="FN66" s="5"/>
      <c r="FO66" s="5"/>
      <c r="FP66" s="5"/>
      <c r="FQ66" s="5"/>
      <c r="FR66" s="5"/>
      <c r="FS66" s="5"/>
      <c r="FT66" s="5"/>
      <c r="FU66" s="5"/>
      <c r="FV66" s="5"/>
      <c r="FW66" s="5"/>
      <c r="FX66" s="5"/>
      <c r="FY66" s="5"/>
      <c r="FZ66" s="5"/>
      <c r="GA66" s="5"/>
      <c r="GB66" s="5"/>
      <c r="GC66" s="5"/>
      <c r="GD66" s="5"/>
      <c r="GE66" s="5"/>
      <c r="GF66" s="5"/>
      <c r="GG66" s="5"/>
      <c r="GH66" s="5"/>
      <c r="GI66" s="5"/>
      <c r="GJ66" s="5"/>
      <c r="GK66" s="5"/>
      <c r="GL66" s="5"/>
      <c r="GM66" s="5"/>
      <c r="GN66" s="5"/>
      <c r="GO66" s="5"/>
      <c r="GP66" s="5"/>
      <c r="GQ66" s="5"/>
      <c r="GR66" s="5"/>
      <c r="GS66" s="5"/>
      <c r="GT66" s="5"/>
      <c r="GU66" s="5"/>
      <c r="GV66" s="5"/>
      <c r="GW66" s="5"/>
      <c r="GX66" s="5"/>
      <c r="GY66" s="5"/>
      <c r="GZ66" s="5"/>
      <c r="HA66" s="5"/>
      <c r="HB66" s="5"/>
      <c r="HC66" s="5"/>
      <c r="HD66" s="5"/>
      <c r="HE66" s="5"/>
      <c r="HF66" s="5"/>
      <c r="HG66" s="5"/>
      <c r="HH66" s="5"/>
      <c r="HI66" s="5"/>
      <c r="HJ66" s="5"/>
      <c r="HK66" s="5"/>
      <c r="HL66" s="5"/>
      <c r="HM66" s="5"/>
      <c r="HN66" s="5"/>
      <c r="HO66" s="5"/>
      <c r="HP66" s="5"/>
      <c r="HQ66" s="5"/>
      <c r="HR66" s="5"/>
      <c r="HS66" s="5"/>
      <c r="HT66" s="5"/>
      <c r="HU66" s="5"/>
      <c r="HV66" s="5"/>
      <c r="HW66" s="5"/>
      <c r="HX66" s="5"/>
      <c r="HY66" s="5"/>
      <c r="HZ66" s="5"/>
      <c r="IA66" s="5"/>
      <c r="IB66" s="5"/>
      <c r="IC66" s="5"/>
      <c r="ID66" s="5"/>
      <c r="IE66" s="5"/>
      <c r="IF66" s="5"/>
      <c r="IG66" s="5"/>
      <c r="IH66" s="5"/>
      <c r="II66" s="5"/>
      <c r="IJ66" s="5"/>
      <c r="IK66" s="5"/>
      <c r="IL66" s="5"/>
      <c r="IM66" s="5"/>
      <c r="IN66" s="5"/>
      <c r="IO66" s="5"/>
      <c r="IP66" s="5"/>
      <c r="IQ66" s="5"/>
      <c r="IR66" s="5"/>
      <c r="IS66" s="5"/>
      <c r="IT66" s="5"/>
      <c r="IU66" s="5"/>
      <c r="IV66" s="5"/>
    </row>
    <row r="67" spans="1:256" ht="15.6" customHeight="1" x14ac:dyDescent="0.25">
      <c r="A67" s="82"/>
      <c r="B67" s="249" t="s">
        <v>40</v>
      </c>
      <c r="C67" s="249"/>
      <c r="D67" s="249"/>
      <c r="E67" s="249"/>
      <c r="F67" s="249"/>
      <c r="G67" s="249"/>
      <c r="H67" s="69">
        <v>15</v>
      </c>
      <c r="I67" s="16"/>
      <c r="J67" s="6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  <c r="EM67" s="5"/>
      <c r="EN67" s="5"/>
      <c r="EO67" s="5"/>
      <c r="EP67" s="5"/>
      <c r="EQ67" s="5"/>
      <c r="ER67" s="5"/>
      <c r="ES67" s="5"/>
      <c r="ET67" s="5"/>
      <c r="EU67" s="5"/>
      <c r="EV67" s="5"/>
      <c r="EW67" s="5"/>
      <c r="EX67" s="5"/>
      <c r="EY67" s="5"/>
      <c r="EZ67" s="5"/>
      <c r="FA67" s="5"/>
      <c r="FB67" s="5"/>
      <c r="FC67" s="5"/>
      <c r="FD67" s="5"/>
      <c r="FE67" s="5"/>
      <c r="FF67" s="5"/>
      <c r="FG67" s="5"/>
      <c r="FH67" s="5"/>
      <c r="FI67" s="5"/>
      <c r="FJ67" s="5"/>
      <c r="FK67" s="5"/>
      <c r="FL67" s="5"/>
      <c r="FM67" s="5"/>
      <c r="FN67" s="5"/>
      <c r="FO67" s="5"/>
      <c r="FP67" s="5"/>
      <c r="FQ67" s="5"/>
      <c r="FR67" s="5"/>
      <c r="FS67" s="5"/>
      <c r="FT67" s="5"/>
      <c r="FU67" s="5"/>
      <c r="FV67" s="5"/>
      <c r="FW67" s="5"/>
      <c r="FX67" s="5"/>
      <c r="FY67" s="5"/>
      <c r="FZ67" s="5"/>
      <c r="GA67" s="5"/>
      <c r="GB67" s="5"/>
      <c r="GC67" s="5"/>
      <c r="GD67" s="5"/>
      <c r="GE67" s="5"/>
      <c r="GF67" s="5"/>
      <c r="GG67" s="5"/>
      <c r="GH67" s="5"/>
      <c r="GI67" s="5"/>
      <c r="GJ67" s="5"/>
      <c r="GK67" s="5"/>
      <c r="GL67" s="5"/>
      <c r="GM67" s="5"/>
      <c r="GN67" s="5"/>
      <c r="GO67" s="5"/>
      <c r="GP67" s="5"/>
      <c r="GQ67" s="5"/>
      <c r="GR67" s="5"/>
      <c r="GS67" s="5"/>
      <c r="GT67" s="5"/>
      <c r="GU67" s="5"/>
      <c r="GV67" s="5"/>
      <c r="GW67" s="5"/>
      <c r="GX67" s="5"/>
      <c r="GY67" s="5"/>
      <c r="GZ67" s="5"/>
      <c r="HA67" s="5"/>
      <c r="HB67" s="5"/>
      <c r="HC67" s="5"/>
      <c r="HD67" s="5"/>
      <c r="HE67" s="5"/>
      <c r="HF67" s="5"/>
      <c r="HG67" s="5"/>
      <c r="HH67" s="5"/>
      <c r="HI67" s="5"/>
      <c r="HJ67" s="5"/>
      <c r="HK67" s="5"/>
      <c r="HL67" s="5"/>
      <c r="HM67" s="5"/>
      <c r="HN67" s="5"/>
      <c r="HO67" s="5"/>
      <c r="HP67" s="5"/>
      <c r="HQ67" s="5"/>
      <c r="HR67" s="5"/>
      <c r="HS67" s="5"/>
      <c r="HT67" s="5"/>
      <c r="HU67" s="5"/>
      <c r="HV67" s="5"/>
      <c r="HW67" s="5"/>
      <c r="HX67" s="5"/>
      <c r="HY67" s="5"/>
      <c r="HZ67" s="5"/>
      <c r="IA67" s="5"/>
      <c r="IB67" s="5"/>
      <c r="IC67" s="5"/>
      <c r="ID67" s="5"/>
      <c r="IE67" s="5"/>
      <c r="IF67" s="5"/>
      <c r="IG67" s="5"/>
      <c r="IH67" s="5"/>
      <c r="II67" s="5"/>
      <c r="IJ67" s="5"/>
      <c r="IK67" s="5"/>
      <c r="IL67" s="5"/>
      <c r="IM67" s="5"/>
      <c r="IN67" s="5"/>
      <c r="IO67" s="5"/>
      <c r="IP67" s="5"/>
      <c r="IQ67" s="5"/>
      <c r="IR67" s="5"/>
      <c r="IS67" s="5"/>
      <c r="IT67" s="5"/>
      <c r="IU67" s="5"/>
      <c r="IV67" s="5"/>
    </row>
    <row r="68" spans="1:256" ht="15.6" customHeight="1" x14ac:dyDescent="0.25">
      <c r="A68" s="82"/>
      <c r="B68" s="260" t="s">
        <v>66</v>
      </c>
      <c r="C68" s="260"/>
      <c r="D68" s="260"/>
      <c r="E68" s="260"/>
      <c r="F68" s="260"/>
      <c r="G68" s="260"/>
      <c r="H68" s="18">
        <v>0.06</v>
      </c>
      <c r="I68" s="28"/>
      <c r="J68" s="6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  <c r="EM68" s="5"/>
      <c r="EN68" s="5"/>
      <c r="EO68" s="5"/>
      <c r="EP68" s="5"/>
      <c r="EQ68" s="5"/>
      <c r="ER68" s="5"/>
      <c r="ES68" s="5"/>
      <c r="ET68" s="5"/>
      <c r="EU68" s="5"/>
      <c r="EV68" s="5"/>
      <c r="EW68" s="5"/>
      <c r="EX68" s="5"/>
      <c r="EY68" s="5"/>
      <c r="EZ68" s="5"/>
      <c r="FA68" s="5"/>
      <c r="FB68" s="5"/>
      <c r="FC68" s="5"/>
      <c r="FD68" s="5"/>
      <c r="FE68" s="5"/>
      <c r="FF68" s="5"/>
      <c r="FG68" s="5"/>
      <c r="FH68" s="5"/>
      <c r="FI68" s="5"/>
      <c r="FJ68" s="5"/>
      <c r="FK68" s="5"/>
      <c r="FL68" s="5"/>
      <c r="FM68" s="5"/>
      <c r="FN68" s="5"/>
      <c r="FO68" s="5"/>
      <c r="FP68" s="5"/>
      <c r="FQ68" s="5"/>
      <c r="FR68" s="5"/>
      <c r="FS68" s="5"/>
      <c r="FT68" s="5"/>
      <c r="FU68" s="5"/>
      <c r="FV68" s="5"/>
      <c r="FW68" s="5"/>
      <c r="FX68" s="5"/>
      <c r="FY68" s="5"/>
      <c r="FZ68" s="5"/>
      <c r="GA68" s="5"/>
      <c r="GB68" s="5"/>
      <c r="GC68" s="5"/>
      <c r="GD68" s="5"/>
      <c r="GE68" s="5"/>
      <c r="GF68" s="5"/>
      <c r="GG68" s="5"/>
      <c r="GH68" s="5"/>
      <c r="GI68" s="5"/>
      <c r="GJ68" s="5"/>
      <c r="GK68" s="5"/>
      <c r="GL68" s="5"/>
      <c r="GM68" s="5"/>
      <c r="GN68" s="5"/>
      <c r="GO68" s="5"/>
      <c r="GP68" s="5"/>
      <c r="GQ68" s="5"/>
      <c r="GR68" s="5"/>
      <c r="GS68" s="5"/>
      <c r="GT68" s="5"/>
      <c r="GU68" s="5"/>
      <c r="GV68" s="5"/>
      <c r="GW68" s="5"/>
      <c r="GX68" s="5"/>
      <c r="GY68" s="5"/>
      <c r="GZ68" s="5"/>
      <c r="HA68" s="5"/>
      <c r="HB68" s="5"/>
      <c r="HC68" s="5"/>
      <c r="HD68" s="5"/>
      <c r="HE68" s="5"/>
      <c r="HF68" s="5"/>
      <c r="HG68" s="5"/>
      <c r="HH68" s="5"/>
      <c r="HI68" s="5"/>
      <c r="HJ68" s="5"/>
      <c r="HK68" s="5"/>
      <c r="HL68" s="5"/>
      <c r="HM68" s="5"/>
      <c r="HN68" s="5"/>
      <c r="HO68" s="5"/>
      <c r="HP68" s="5"/>
      <c r="HQ68" s="5"/>
      <c r="HR68" s="5"/>
      <c r="HS68" s="5"/>
      <c r="HT68" s="5"/>
      <c r="HU68" s="5"/>
      <c r="HV68" s="5"/>
      <c r="HW68" s="5"/>
      <c r="HX68" s="5"/>
      <c r="HY68" s="5"/>
      <c r="HZ68" s="5"/>
      <c r="IA68" s="5"/>
      <c r="IB68" s="5"/>
      <c r="IC68" s="5"/>
      <c r="ID68" s="5"/>
      <c r="IE68" s="5"/>
      <c r="IF68" s="5"/>
      <c r="IG68" s="5"/>
      <c r="IH68" s="5"/>
      <c r="II68" s="5"/>
      <c r="IJ68" s="5"/>
      <c r="IK68" s="5"/>
      <c r="IL68" s="5"/>
      <c r="IM68" s="5"/>
      <c r="IN68" s="5"/>
      <c r="IO68" s="5"/>
      <c r="IP68" s="5"/>
      <c r="IQ68" s="5"/>
      <c r="IR68" s="5"/>
      <c r="IS68" s="5"/>
      <c r="IT68" s="5"/>
      <c r="IU68" s="5"/>
      <c r="IV68" s="5"/>
    </row>
    <row r="69" spans="1:256" ht="15.75" customHeight="1" x14ac:dyDescent="0.25">
      <c r="A69" s="82" t="s">
        <v>14</v>
      </c>
      <c r="B69" s="249" t="s">
        <v>92</v>
      </c>
      <c r="C69" s="249"/>
      <c r="D69" s="249"/>
      <c r="E69" s="249"/>
      <c r="F69" s="249"/>
      <c r="G69" s="249"/>
      <c r="H69" s="249"/>
      <c r="I69" s="24">
        <f>H71*H70</f>
        <v>710.55</v>
      </c>
      <c r="J69" s="6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  <c r="EH69" s="5"/>
      <c r="EI69" s="5"/>
      <c r="EJ69" s="5"/>
      <c r="EK69" s="5"/>
      <c r="EL69" s="5"/>
      <c r="EM69" s="5"/>
      <c r="EN69" s="5"/>
      <c r="EO69" s="5"/>
      <c r="EP69" s="5"/>
      <c r="EQ69" s="5"/>
      <c r="ER69" s="5"/>
      <c r="ES69" s="5"/>
      <c r="ET69" s="5"/>
      <c r="EU69" s="5"/>
      <c r="EV69" s="5"/>
      <c r="EW69" s="5"/>
      <c r="EX69" s="5"/>
      <c r="EY69" s="5"/>
      <c r="EZ69" s="5"/>
      <c r="FA69" s="5"/>
      <c r="FB69" s="5"/>
      <c r="FC69" s="5"/>
      <c r="FD69" s="5"/>
      <c r="FE69" s="5"/>
      <c r="FF69" s="5"/>
      <c r="FG69" s="5"/>
      <c r="FH69" s="5"/>
      <c r="FI69" s="5"/>
      <c r="FJ69" s="5"/>
      <c r="FK69" s="5"/>
      <c r="FL69" s="5"/>
      <c r="FM69" s="5"/>
      <c r="FN69" s="5"/>
      <c r="FO69" s="5"/>
      <c r="FP69" s="5"/>
      <c r="FQ69" s="5"/>
      <c r="FR69" s="5"/>
      <c r="FS69" s="5"/>
      <c r="FT69" s="5"/>
      <c r="FU69" s="5"/>
      <c r="FV69" s="5"/>
      <c r="FW69" s="5"/>
      <c r="FX69" s="5"/>
      <c r="FY69" s="5"/>
      <c r="FZ69" s="5"/>
      <c r="GA69" s="5"/>
      <c r="GB69" s="5"/>
      <c r="GC69" s="5"/>
      <c r="GD69" s="5"/>
      <c r="GE69" s="5"/>
      <c r="GF69" s="5"/>
      <c r="GG69" s="5"/>
      <c r="GH69" s="5"/>
      <c r="GI69" s="5"/>
      <c r="GJ69" s="5"/>
      <c r="GK69" s="5"/>
      <c r="GL69" s="5"/>
      <c r="GM69" s="5"/>
      <c r="GN69" s="5"/>
      <c r="GO69" s="5"/>
      <c r="GP69" s="5"/>
      <c r="GQ69" s="5"/>
      <c r="GR69" s="5"/>
      <c r="GS69" s="5"/>
      <c r="GT69" s="5"/>
      <c r="GU69" s="5"/>
      <c r="GV69" s="5"/>
      <c r="GW69" s="5"/>
      <c r="GX69" s="5"/>
      <c r="GY69" s="5"/>
      <c r="GZ69" s="5"/>
      <c r="HA69" s="5"/>
      <c r="HB69" s="5"/>
      <c r="HC69" s="5"/>
      <c r="HD69" s="5"/>
      <c r="HE69" s="5"/>
      <c r="HF69" s="5"/>
      <c r="HG69" s="5"/>
      <c r="HH69" s="5"/>
      <c r="HI69" s="5"/>
      <c r="HJ69" s="5"/>
      <c r="HK69" s="5"/>
      <c r="HL69" s="5"/>
      <c r="HM69" s="5"/>
      <c r="HN69" s="5"/>
      <c r="HO69" s="5"/>
      <c r="HP69" s="5"/>
      <c r="HQ69" s="5"/>
      <c r="HR69" s="5"/>
      <c r="HS69" s="5"/>
      <c r="HT69" s="5"/>
      <c r="HU69" s="5"/>
      <c r="HV69" s="5"/>
      <c r="HW69" s="5"/>
      <c r="HX69" s="5"/>
      <c r="HY69" s="5"/>
      <c r="HZ69" s="5"/>
      <c r="IA69" s="5"/>
      <c r="IB69" s="5"/>
      <c r="IC69" s="5"/>
      <c r="ID69" s="5"/>
      <c r="IE69" s="5"/>
      <c r="IF69" s="5"/>
      <c r="IG69" s="5"/>
      <c r="IH69" s="5"/>
      <c r="II69" s="5"/>
      <c r="IJ69" s="5"/>
      <c r="IK69" s="5"/>
      <c r="IL69" s="5"/>
      <c r="IM69" s="5"/>
      <c r="IN69" s="5"/>
      <c r="IO69" s="5"/>
      <c r="IP69" s="5"/>
      <c r="IQ69" s="5"/>
      <c r="IR69" s="5"/>
      <c r="IS69" s="5"/>
      <c r="IT69" s="5"/>
      <c r="IU69" s="5"/>
      <c r="IV69" s="5"/>
    </row>
    <row r="70" spans="1:256" ht="17.100000000000001" customHeight="1" x14ac:dyDescent="0.25">
      <c r="A70" s="82"/>
      <c r="B70" s="249" t="s">
        <v>158</v>
      </c>
      <c r="C70" s="249"/>
      <c r="D70" s="249"/>
      <c r="E70" s="249"/>
      <c r="F70" s="249"/>
      <c r="G70" s="249"/>
      <c r="H70" s="20">
        <v>47.37</v>
      </c>
      <c r="I70" s="16"/>
      <c r="J70" s="6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  <c r="EM70" s="5"/>
      <c r="EN70" s="5"/>
      <c r="EO70" s="5"/>
      <c r="EP70" s="5"/>
      <c r="EQ70" s="5"/>
      <c r="ER70" s="5"/>
      <c r="ES70" s="5"/>
      <c r="ET70" s="5"/>
      <c r="EU70" s="5"/>
      <c r="EV70" s="5"/>
      <c r="EW70" s="5"/>
      <c r="EX70" s="5"/>
      <c r="EY70" s="5"/>
      <c r="EZ70" s="5"/>
      <c r="FA70" s="5"/>
      <c r="FB70" s="5"/>
      <c r="FC70" s="5"/>
      <c r="FD70" s="5"/>
      <c r="FE70" s="5"/>
      <c r="FF70" s="5"/>
      <c r="FG70" s="5"/>
      <c r="FH70" s="5"/>
      <c r="FI70" s="5"/>
      <c r="FJ70" s="5"/>
      <c r="FK70" s="5"/>
      <c r="FL70" s="5"/>
      <c r="FM70" s="5"/>
      <c r="FN70" s="5"/>
      <c r="FO70" s="5"/>
      <c r="FP70" s="5"/>
      <c r="FQ70" s="5"/>
      <c r="FR70" s="5"/>
      <c r="FS70" s="5"/>
      <c r="FT70" s="5"/>
      <c r="FU70" s="5"/>
      <c r="FV70" s="5"/>
      <c r="FW70" s="5"/>
      <c r="FX70" s="5"/>
      <c r="FY70" s="5"/>
      <c r="FZ70" s="5"/>
      <c r="GA70" s="5"/>
      <c r="GB70" s="5"/>
      <c r="GC70" s="5"/>
      <c r="GD70" s="5"/>
      <c r="GE70" s="5"/>
      <c r="GF70" s="5"/>
      <c r="GG70" s="5"/>
      <c r="GH70" s="5"/>
      <c r="GI70" s="5"/>
      <c r="GJ70" s="5"/>
      <c r="GK70" s="5"/>
      <c r="GL70" s="5"/>
      <c r="GM70" s="5"/>
      <c r="GN70" s="5"/>
      <c r="GO70" s="5"/>
      <c r="GP70" s="5"/>
      <c r="GQ70" s="5"/>
      <c r="GR70" s="5"/>
      <c r="GS70" s="5"/>
      <c r="GT70" s="5"/>
      <c r="GU70" s="5"/>
      <c r="GV70" s="5"/>
      <c r="GW70" s="5"/>
      <c r="GX70" s="5"/>
      <c r="GY70" s="5"/>
      <c r="GZ70" s="5"/>
      <c r="HA70" s="5"/>
      <c r="HB70" s="5"/>
      <c r="HC70" s="5"/>
      <c r="HD70" s="5"/>
      <c r="HE70" s="5"/>
      <c r="HF70" s="5"/>
      <c r="HG70" s="5"/>
      <c r="HH70" s="5"/>
      <c r="HI70" s="5"/>
      <c r="HJ70" s="5"/>
      <c r="HK70" s="5"/>
      <c r="HL70" s="5"/>
      <c r="HM70" s="5"/>
      <c r="HN70" s="5"/>
      <c r="HO70" s="5"/>
      <c r="HP70" s="5"/>
      <c r="HQ70" s="5"/>
      <c r="HR70" s="5"/>
      <c r="HS70" s="5"/>
      <c r="HT70" s="5"/>
      <c r="HU70" s="5"/>
      <c r="HV70" s="5"/>
      <c r="HW70" s="5"/>
      <c r="HX70" s="5"/>
      <c r="HY70" s="5"/>
      <c r="HZ70" s="5"/>
      <c r="IA70" s="5"/>
      <c r="IB70" s="5"/>
      <c r="IC70" s="5"/>
      <c r="ID70" s="5"/>
      <c r="IE70" s="5"/>
      <c r="IF70" s="5"/>
      <c r="IG70" s="5"/>
      <c r="IH70" s="5"/>
      <c r="II70" s="5"/>
      <c r="IJ70" s="5"/>
      <c r="IK70" s="5"/>
      <c r="IL70" s="5"/>
      <c r="IM70" s="5"/>
      <c r="IN70" s="5"/>
      <c r="IO70" s="5"/>
      <c r="IP70" s="5"/>
      <c r="IQ70" s="5"/>
      <c r="IR70" s="5"/>
      <c r="IS70" s="5"/>
      <c r="IT70" s="5"/>
      <c r="IU70" s="5"/>
      <c r="IV70" s="5"/>
    </row>
    <row r="71" spans="1:256" ht="15.75" customHeight="1" x14ac:dyDescent="0.25">
      <c r="A71" s="17"/>
      <c r="B71" s="249" t="s">
        <v>41</v>
      </c>
      <c r="C71" s="249"/>
      <c r="D71" s="249"/>
      <c r="E71" s="249"/>
      <c r="F71" s="249"/>
      <c r="G71" s="249"/>
      <c r="H71" s="69">
        <v>15</v>
      </c>
      <c r="I71" s="16"/>
      <c r="J71" s="6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X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 s="5"/>
      <c r="HK71" s="5"/>
      <c r="HL71" s="5"/>
      <c r="HM71" s="5"/>
      <c r="HN71" s="5"/>
      <c r="HO71" s="5"/>
      <c r="HP71" s="5"/>
      <c r="HQ71" s="5"/>
      <c r="HR71" s="5"/>
      <c r="HS71" s="5"/>
      <c r="HT71" s="5"/>
      <c r="HU71" s="5"/>
      <c r="HV71" s="5"/>
      <c r="HW71" s="5"/>
      <c r="HX71" s="5"/>
      <c r="HY71" s="5"/>
      <c r="HZ71" s="5"/>
      <c r="IA71" s="5"/>
      <c r="IB71" s="5"/>
      <c r="IC71" s="5"/>
      <c r="ID71" s="5"/>
      <c r="IE71" s="5"/>
      <c r="IF71" s="5"/>
      <c r="IG71" s="5"/>
      <c r="IH71" s="5"/>
      <c r="II71" s="5"/>
      <c r="IJ71" s="5"/>
      <c r="IK71" s="5"/>
      <c r="IL71" s="5"/>
      <c r="IM71" s="5"/>
      <c r="IN71" s="5"/>
      <c r="IO71" s="5"/>
      <c r="IP71" s="5"/>
      <c r="IQ71" s="5"/>
      <c r="IR71" s="5"/>
      <c r="IS71" s="5"/>
      <c r="IT71" s="5"/>
      <c r="IU71" s="5"/>
      <c r="IV71" s="5"/>
    </row>
    <row r="72" spans="1:256" ht="32.25" customHeight="1" x14ac:dyDescent="0.25">
      <c r="A72" s="17"/>
      <c r="B72" s="249" t="s">
        <v>159</v>
      </c>
      <c r="C72" s="249"/>
      <c r="D72" s="249"/>
      <c r="E72" s="249"/>
      <c r="F72" s="249"/>
      <c r="G72" s="249"/>
      <c r="H72" s="70">
        <v>0.02</v>
      </c>
      <c r="I72" s="27">
        <f>H72*I69</f>
        <v>14.210999999999999</v>
      </c>
      <c r="J72" s="6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  <c r="EM72" s="5"/>
      <c r="EN72" s="5"/>
      <c r="EO72" s="5"/>
      <c r="EP72" s="5"/>
      <c r="EQ72" s="5"/>
      <c r="ER72" s="5"/>
      <c r="ES72" s="5"/>
      <c r="ET72" s="5"/>
      <c r="EU72" s="5"/>
      <c r="EV72" s="5"/>
      <c r="EW72" s="5"/>
      <c r="EX72" s="5"/>
      <c r="EY72" s="5"/>
      <c r="EZ72" s="5"/>
      <c r="FA72" s="5"/>
      <c r="FB72" s="5"/>
      <c r="FC72" s="5"/>
      <c r="FD72" s="5"/>
      <c r="FE72" s="5"/>
      <c r="FF72" s="5"/>
      <c r="FG72" s="5"/>
      <c r="FH72" s="5"/>
      <c r="FI72" s="5"/>
      <c r="FJ72" s="5"/>
      <c r="FK72" s="5"/>
      <c r="FL72" s="5"/>
      <c r="FM72" s="5"/>
      <c r="FN72" s="5"/>
      <c r="FO72" s="5"/>
      <c r="FP72" s="5"/>
      <c r="FQ72" s="5"/>
      <c r="FR72" s="5"/>
      <c r="FS72" s="5"/>
      <c r="FT72" s="5"/>
      <c r="FU72" s="5"/>
      <c r="FV72" s="5"/>
      <c r="FW72" s="5"/>
      <c r="FX72" s="5"/>
      <c r="FY72" s="5"/>
      <c r="FZ72" s="5"/>
      <c r="GA72" s="5"/>
      <c r="GB72" s="5"/>
      <c r="GC72" s="5"/>
      <c r="GD72" s="5"/>
      <c r="GE72" s="5"/>
      <c r="GF72" s="5"/>
      <c r="GG72" s="5"/>
      <c r="GH72" s="5"/>
      <c r="GI72" s="5"/>
      <c r="GJ72" s="5"/>
      <c r="GK72" s="5"/>
      <c r="GL72" s="5"/>
      <c r="GM72" s="5"/>
      <c r="GN72" s="5"/>
      <c r="GO72" s="5"/>
      <c r="GP72" s="5"/>
      <c r="GQ72" s="5"/>
      <c r="GR72" s="5"/>
      <c r="GS72" s="5"/>
      <c r="GT72" s="5"/>
      <c r="GU72" s="5"/>
      <c r="GV72" s="5"/>
      <c r="GW72" s="5"/>
      <c r="GX72" s="5"/>
      <c r="GY72" s="5"/>
      <c r="GZ72" s="5"/>
      <c r="HA72" s="5"/>
      <c r="HB72" s="5"/>
      <c r="HC72" s="5"/>
      <c r="HD72" s="5"/>
      <c r="HE72" s="5"/>
      <c r="HF72" s="5"/>
      <c r="HG72" s="5"/>
      <c r="HH72" s="5"/>
      <c r="HI72" s="5"/>
      <c r="HJ72" s="5"/>
      <c r="HK72" s="5"/>
      <c r="HL72" s="5"/>
      <c r="HM72" s="5"/>
      <c r="HN72" s="5"/>
      <c r="HO72" s="5"/>
      <c r="HP72" s="5"/>
      <c r="HQ72" s="5"/>
      <c r="HR72" s="5"/>
      <c r="HS72" s="5"/>
      <c r="HT72" s="5"/>
      <c r="HU72" s="5"/>
      <c r="HV72" s="5"/>
      <c r="HW72" s="5"/>
      <c r="HX72" s="5"/>
      <c r="HY72" s="5"/>
      <c r="HZ72" s="5"/>
      <c r="IA72" s="5"/>
      <c r="IB72" s="5"/>
      <c r="IC72" s="5"/>
      <c r="ID72" s="5"/>
      <c r="IE72" s="5"/>
      <c r="IF72" s="5"/>
      <c r="IG72" s="5"/>
      <c r="IH72" s="5"/>
      <c r="II72" s="5"/>
      <c r="IJ72" s="5"/>
      <c r="IK72" s="5"/>
      <c r="IL72" s="5"/>
      <c r="IM72" s="5"/>
      <c r="IN72" s="5"/>
      <c r="IO72" s="5"/>
      <c r="IP72" s="5"/>
      <c r="IQ72" s="5"/>
      <c r="IR72" s="5"/>
      <c r="IS72" s="5"/>
      <c r="IT72" s="5"/>
      <c r="IU72" s="5"/>
      <c r="IV72" s="5"/>
    </row>
    <row r="73" spans="1:256" ht="15.75" customHeight="1" x14ac:dyDescent="0.25">
      <c r="A73" s="71" t="s">
        <v>26</v>
      </c>
      <c r="B73" s="249" t="s">
        <v>160</v>
      </c>
      <c r="C73" s="249"/>
      <c r="D73" s="249"/>
      <c r="E73" s="249"/>
      <c r="F73" s="249"/>
      <c r="G73" s="249"/>
      <c r="H73" s="70"/>
      <c r="I73" s="16">
        <v>164.05</v>
      </c>
      <c r="J73" s="6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  <c r="EN73" s="5"/>
      <c r="EO73" s="5"/>
      <c r="EP73" s="5"/>
      <c r="EQ73" s="5"/>
      <c r="ER73" s="5"/>
      <c r="ES73" s="5"/>
      <c r="ET73" s="5"/>
      <c r="EU73" s="5"/>
      <c r="EV73" s="5"/>
      <c r="EW73" s="5"/>
      <c r="EX73" s="5"/>
      <c r="EY73" s="5"/>
      <c r="EZ73" s="5"/>
      <c r="FA73" s="5"/>
      <c r="FB73" s="5"/>
      <c r="FC73" s="5"/>
      <c r="FD73" s="5"/>
      <c r="FE73" s="5"/>
      <c r="FF73" s="5"/>
      <c r="FG73" s="5"/>
      <c r="FH73" s="5"/>
      <c r="FI73" s="5"/>
      <c r="FJ73" s="5"/>
      <c r="FK73" s="5"/>
      <c r="FL73" s="5"/>
      <c r="FM73" s="5"/>
      <c r="FN73" s="5"/>
      <c r="FO73" s="5"/>
      <c r="FP73" s="5"/>
      <c r="FQ73" s="5"/>
      <c r="FR73" s="5"/>
      <c r="FS73" s="5"/>
      <c r="FT73" s="5"/>
      <c r="FU73" s="5"/>
      <c r="FV73" s="5"/>
      <c r="FW73" s="5"/>
      <c r="FX73" s="5"/>
      <c r="FY73" s="5"/>
      <c r="FZ73" s="5"/>
      <c r="GA73" s="5"/>
      <c r="GB73" s="5"/>
      <c r="GC73" s="5"/>
      <c r="GD73" s="5"/>
      <c r="GE73" s="5"/>
      <c r="GF73" s="5"/>
      <c r="GG73" s="5"/>
      <c r="GH73" s="5"/>
      <c r="GI73" s="5"/>
      <c r="GJ73" s="5"/>
      <c r="GK73" s="5"/>
      <c r="GL73" s="5"/>
      <c r="GM73" s="5"/>
      <c r="GN73" s="5"/>
      <c r="GO73" s="5"/>
      <c r="GP73" s="5"/>
      <c r="GQ73" s="5"/>
      <c r="GR73" s="5"/>
      <c r="GS73" s="5"/>
      <c r="GT73" s="5"/>
      <c r="GU73" s="5"/>
      <c r="GV73" s="5"/>
      <c r="GW73" s="5"/>
      <c r="GX73" s="5"/>
      <c r="GY73" s="5"/>
      <c r="GZ73" s="5"/>
      <c r="HA73" s="5"/>
      <c r="HB73" s="5"/>
      <c r="HC73" s="5"/>
      <c r="HD73" s="5"/>
      <c r="HE73" s="5"/>
      <c r="HF73" s="5"/>
      <c r="HG73" s="5"/>
      <c r="HH73" s="5"/>
      <c r="HI73" s="5"/>
      <c r="HJ73" s="5"/>
      <c r="HK73" s="5"/>
      <c r="HL73" s="5"/>
      <c r="HM73" s="5"/>
      <c r="HN73" s="5"/>
      <c r="HO73" s="5"/>
      <c r="HP73" s="5"/>
      <c r="HQ73" s="5"/>
      <c r="HR73" s="5"/>
      <c r="HS73" s="5"/>
      <c r="HT73" s="5"/>
      <c r="HU73" s="5"/>
      <c r="HV73" s="5"/>
      <c r="HW73" s="5"/>
      <c r="HX73" s="5"/>
      <c r="HY73" s="5"/>
      <c r="HZ73" s="5"/>
      <c r="IA73" s="5"/>
      <c r="IB73" s="5"/>
      <c r="IC73" s="5"/>
      <c r="ID73" s="5"/>
      <c r="IE73" s="5"/>
      <c r="IF73" s="5"/>
      <c r="IG73" s="5"/>
      <c r="IH73" s="5"/>
      <c r="II73" s="5"/>
      <c r="IJ73" s="5"/>
      <c r="IK73" s="5"/>
      <c r="IL73" s="5"/>
      <c r="IM73" s="5"/>
      <c r="IN73" s="5"/>
      <c r="IO73" s="5"/>
      <c r="IP73" s="5"/>
      <c r="IQ73" s="5"/>
      <c r="IR73" s="5"/>
      <c r="IS73" s="5"/>
      <c r="IT73" s="5"/>
      <c r="IU73" s="5"/>
      <c r="IV73" s="5"/>
    </row>
    <row r="74" spans="1:256" ht="15.75" customHeight="1" x14ac:dyDescent="0.25">
      <c r="A74" s="71" t="s">
        <v>29</v>
      </c>
      <c r="B74" s="249" t="s">
        <v>161</v>
      </c>
      <c r="C74" s="249"/>
      <c r="D74" s="249"/>
      <c r="E74" s="249"/>
      <c r="F74" s="249"/>
      <c r="G74" s="249"/>
      <c r="H74" s="70"/>
      <c r="I74" s="16">
        <v>10.83</v>
      </c>
      <c r="J74" s="6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  <c r="EM74" s="5"/>
      <c r="EN74" s="5"/>
      <c r="EO74" s="5"/>
      <c r="EP74" s="5"/>
      <c r="EQ74" s="5"/>
      <c r="ER74" s="5"/>
      <c r="ES74" s="5"/>
      <c r="ET74" s="5"/>
      <c r="EU74" s="5"/>
      <c r="EV74" s="5"/>
      <c r="EW74" s="5"/>
      <c r="EX74" s="5"/>
      <c r="EY74" s="5"/>
      <c r="EZ74" s="5"/>
      <c r="FA74" s="5"/>
      <c r="FB74" s="5"/>
      <c r="FC74" s="5"/>
      <c r="FD74" s="5"/>
      <c r="FE74" s="5"/>
      <c r="FF74" s="5"/>
      <c r="FG74" s="5"/>
      <c r="FH74" s="5"/>
      <c r="FI74" s="5"/>
      <c r="FJ74" s="5"/>
      <c r="FK74" s="5"/>
      <c r="FL74" s="5"/>
      <c r="FM74" s="5"/>
      <c r="FN74" s="5"/>
      <c r="FO74" s="5"/>
      <c r="FP74" s="5"/>
      <c r="FQ74" s="5"/>
      <c r="FR74" s="5"/>
      <c r="FS74" s="5"/>
      <c r="FT74" s="5"/>
      <c r="FU74" s="5"/>
      <c r="FV74" s="5"/>
      <c r="FW74" s="5"/>
      <c r="FX74" s="5"/>
      <c r="FY74" s="5"/>
      <c r="FZ74" s="5"/>
      <c r="GA74" s="5"/>
      <c r="GB74" s="5"/>
      <c r="GC74" s="5"/>
      <c r="GD74" s="5"/>
      <c r="GE74" s="5"/>
      <c r="GF74" s="5"/>
      <c r="GG74" s="5"/>
      <c r="GH74" s="5"/>
      <c r="GI74" s="5"/>
      <c r="GJ74" s="5"/>
      <c r="GK74" s="5"/>
      <c r="GL74" s="5"/>
      <c r="GM74" s="5"/>
      <c r="GN74" s="5"/>
      <c r="GO74" s="5"/>
      <c r="GP74" s="5"/>
      <c r="GQ74" s="5"/>
      <c r="GR74" s="5"/>
      <c r="GS74" s="5"/>
      <c r="GT74" s="5"/>
      <c r="GU74" s="5"/>
      <c r="GV74" s="5"/>
      <c r="GW74" s="5"/>
      <c r="GX74" s="5"/>
      <c r="GY74" s="5"/>
      <c r="GZ74" s="5"/>
      <c r="HA74" s="5"/>
      <c r="HB74" s="5"/>
      <c r="HC74" s="5"/>
      <c r="HD74" s="5"/>
      <c r="HE74" s="5"/>
      <c r="HF74" s="5"/>
      <c r="HG74" s="5"/>
      <c r="HH74" s="5"/>
      <c r="HI74" s="5"/>
      <c r="HJ74" s="5"/>
      <c r="HK74" s="5"/>
      <c r="HL74" s="5"/>
      <c r="HM74" s="5"/>
      <c r="HN74" s="5"/>
      <c r="HO74" s="5"/>
      <c r="HP74" s="5"/>
      <c r="HQ74" s="5"/>
      <c r="HR74" s="5"/>
      <c r="HS74" s="5"/>
      <c r="HT74" s="5"/>
      <c r="HU74" s="5"/>
      <c r="HV74" s="5"/>
      <c r="HW74" s="5"/>
      <c r="HX74" s="5"/>
      <c r="HY74" s="5"/>
      <c r="HZ74" s="5"/>
      <c r="IA74" s="5"/>
      <c r="IB74" s="5"/>
      <c r="IC74" s="5"/>
      <c r="ID74" s="5"/>
      <c r="IE74" s="5"/>
      <c r="IF74" s="5"/>
      <c r="IG74" s="5"/>
      <c r="IH74" s="5"/>
      <c r="II74" s="5"/>
      <c r="IJ74" s="5"/>
      <c r="IK74" s="5"/>
      <c r="IL74" s="5"/>
      <c r="IM74" s="5"/>
      <c r="IN74" s="5"/>
      <c r="IO74" s="5"/>
      <c r="IP74" s="5"/>
      <c r="IQ74" s="5"/>
      <c r="IR74" s="5"/>
      <c r="IS74" s="5"/>
      <c r="IT74" s="5"/>
      <c r="IU74" s="5"/>
      <c r="IV74" s="5"/>
    </row>
    <row r="75" spans="1:256" x14ac:dyDescent="0.25">
      <c r="A75" s="140" t="s">
        <v>8</v>
      </c>
      <c r="B75" s="249" t="s">
        <v>162</v>
      </c>
      <c r="C75" s="249"/>
      <c r="D75" s="249"/>
      <c r="E75" s="249"/>
      <c r="F75" s="249"/>
      <c r="G75" s="249"/>
      <c r="H75" s="70"/>
      <c r="I75" s="16">
        <v>18.170000000000002</v>
      </c>
      <c r="J75" s="6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  <c r="EM75" s="5"/>
      <c r="EN75" s="5"/>
      <c r="EO75" s="5"/>
      <c r="EP75" s="5"/>
      <c r="EQ75" s="5"/>
      <c r="ER75" s="5"/>
      <c r="ES75" s="5"/>
      <c r="ET75" s="5"/>
      <c r="EU75" s="5"/>
      <c r="EV75" s="5"/>
      <c r="EW75" s="5"/>
      <c r="EX75" s="5"/>
      <c r="EY75" s="5"/>
      <c r="EZ75" s="5"/>
      <c r="FA75" s="5"/>
      <c r="FB75" s="5"/>
      <c r="FC75" s="5"/>
      <c r="FD75" s="5"/>
      <c r="FE75" s="5"/>
      <c r="FF75" s="5"/>
      <c r="FG75" s="5"/>
      <c r="FH75" s="5"/>
      <c r="FI75" s="5"/>
      <c r="FJ75" s="5"/>
      <c r="FK75" s="5"/>
      <c r="FL75" s="5"/>
      <c r="FM75" s="5"/>
      <c r="FN75" s="5"/>
      <c r="FO75" s="5"/>
      <c r="FP75" s="5"/>
      <c r="FQ75" s="5"/>
      <c r="FR75" s="5"/>
      <c r="FS75" s="5"/>
      <c r="FT75" s="5"/>
      <c r="FU75" s="5"/>
      <c r="FV75" s="5"/>
      <c r="FW75" s="5"/>
      <c r="FX75" s="5"/>
      <c r="FY75" s="5"/>
      <c r="FZ75" s="5"/>
      <c r="GA75" s="5"/>
      <c r="GB75" s="5"/>
      <c r="GC75" s="5"/>
      <c r="GD75" s="5"/>
      <c r="GE75" s="5"/>
      <c r="GF75" s="5"/>
      <c r="GG75" s="5"/>
      <c r="GH75" s="5"/>
      <c r="GI75" s="5"/>
      <c r="GJ75" s="5"/>
      <c r="GK75" s="5"/>
      <c r="GL75" s="5"/>
      <c r="GM75" s="5"/>
      <c r="GN75" s="5"/>
      <c r="GO75" s="5"/>
      <c r="GP75" s="5"/>
      <c r="GQ75" s="5"/>
      <c r="GR75" s="5"/>
      <c r="GS75" s="5"/>
      <c r="GT75" s="5"/>
      <c r="GU75" s="5"/>
      <c r="GV75" s="5"/>
      <c r="GW75" s="5"/>
      <c r="GX75" s="5"/>
      <c r="GY75" s="5"/>
      <c r="GZ75" s="5"/>
      <c r="HA75" s="5"/>
      <c r="HB75" s="5"/>
      <c r="HC75" s="5"/>
      <c r="HD75" s="5"/>
      <c r="HE75" s="5"/>
      <c r="HF75" s="5"/>
      <c r="HG75" s="5"/>
      <c r="HH75" s="5"/>
      <c r="HI75" s="5"/>
      <c r="HJ75" s="5"/>
      <c r="HK75" s="5"/>
      <c r="HL75" s="5"/>
      <c r="HM75" s="5"/>
      <c r="HN75" s="5"/>
      <c r="HO75" s="5"/>
      <c r="HP75" s="5"/>
      <c r="HQ75" s="5"/>
      <c r="HR75" s="5"/>
      <c r="HS75" s="5"/>
      <c r="HT75" s="5"/>
      <c r="HU75" s="5"/>
      <c r="HV75" s="5"/>
      <c r="HW75" s="5"/>
      <c r="HX75" s="5"/>
      <c r="HY75" s="5"/>
      <c r="HZ75" s="5"/>
      <c r="IA75" s="5"/>
      <c r="IB75" s="5"/>
      <c r="IC75" s="5"/>
      <c r="ID75" s="5"/>
      <c r="IE75" s="5"/>
      <c r="IF75" s="5"/>
      <c r="IG75" s="5"/>
      <c r="IH75" s="5"/>
      <c r="II75" s="5"/>
      <c r="IJ75" s="5"/>
      <c r="IK75" s="5"/>
      <c r="IL75" s="5"/>
      <c r="IM75" s="5"/>
      <c r="IN75" s="5"/>
      <c r="IO75" s="5"/>
      <c r="IP75" s="5"/>
      <c r="IQ75" s="5"/>
      <c r="IR75" s="5"/>
      <c r="IS75" s="5"/>
      <c r="IT75" s="5"/>
      <c r="IU75" s="5"/>
      <c r="IV75" s="5"/>
    </row>
    <row r="76" spans="1:256" ht="15.75" customHeight="1" x14ac:dyDescent="0.25">
      <c r="A76" s="7"/>
      <c r="B76" s="238" t="s">
        <v>1</v>
      </c>
      <c r="C76" s="238"/>
      <c r="D76" s="238"/>
      <c r="E76" s="238"/>
      <c r="F76" s="238"/>
      <c r="G76" s="238"/>
      <c r="H76" s="238"/>
      <c r="I76" s="4">
        <f>(I64+I69+I73+I74+I75)-I72</f>
        <v>890.98440000000005</v>
      </c>
      <c r="J76" s="32"/>
      <c r="K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  <c r="EM76" s="5"/>
      <c r="EN76" s="5"/>
      <c r="EO76" s="5"/>
      <c r="EP76" s="5"/>
      <c r="EQ76" s="5"/>
      <c r="ER76" s="5"/>
      <c r="ES76" s="5"/>
      <c r="ET76" s="5"/>
      <c r="EU76" s="5"/>
      <c r="EV76" s="5"/>
      <c r="EW76" s="5"/>
      <c r="EX76" s="5"/>
      <c r="EY76" s="5"/>
      <c r="EZ76" s="5"/>
      <c r="FA76" s="5"/>
      <c r="FB76" s="5"/>
      <c r="FC76" s="5"/>
      <c r="FD76" s="5"/>
      <c r="FE76" s="5"/>
      <c r="FF76" s="5"/>
      <c r="FG76" s="5"/>
      <c r="FH76" s="5"/>
      <c r="FI76" s="5"/>
      <c r="FJ76" s="5"/>
      <c r="FK76" s="5"/>
      <c r="FL76" s="5"/>
      <c r="FM76" s="5"/>
      <c r="FN76" s="5"/>
      <c r="FO76" s="5"/>
      <c r="FP76" s="5"/>
      <c r="FQ76" s="5"/>
      <c r="FR76" s="5"/>
      <c r="FS76" s="5"/>
      <c r="FT76" s="5"/>
      <c r="FU76" s="5"/>
      <c r="FV76" s="5"/>
      <c r="FW76" s="5"/>
      <c r="FX76" s="5"/>
      <c r="FY76" s="5"/>
      <c r="FZ76" s="5"/>
      <c r="GA76" s="5"/>
      <c r="GB76" s="5"/>
      <c r="GC76" s="5"/>
      <c r="GD76" s="5"/>
      <c r="GE76" s="5"/>
      <c r="GF76" s="5"/>
      <c r="GG76" s="5"/>
      <c r="GH76" s="5"/>
      <c r="GI76" s="5"/>
      <c r="GJ76" s="5"/>
      <c r="GK76" s="5"/>
      <c r="GL76" s="5"/>
      <c r="GM76" s="5"/>
      <c r="GN76" s="5"/>
      <c r="GO76" s="5"/>
      <c r="GP76" s="5"/>
      <c r="GQ76" s="5"/>
      <c r="GR76" s="5"/>
      <c r="GS76" s="5"/>
      <c r="GT76" s="5"/>
      <c r="GU76" s="5"/>
      <c r="GV76" s="5"/>
      <c r="GW76" s="5"/>
      <c r="GX76" s="5"/>
      <c r="GY76" s="5"/>
      <c r="GZ76" s="5"/>
      <c r="HA76" s="5"/>
      <c r="HB76" s="5"/>
      <c r="HC76" s="5"/>
      <c r="HD76" s="5"/>
      <c r="HE76" s="5"/>
      <c r="HF76" s="5"/>
      <c r="HG76" s="5"/>
      <c r="HH76" s="5"/>
      <c r="HI76" s="5"/>
      <c r="HJ76" s="5"/>
      <c r="HK76" s="5"/>
      <c r="HL76" s="5"/>
      <c r="HM76" s="5"/>
      <c r="HN76" s="5"/>
      <c r="HO76" s="5"/>
      <c r="HP76" s="5"/>
      <c r="HQ76" s="5"/>
      <c r="HR76" s="5"/>
      <c r="HS76" s="5"/>
      <c r="HT76" s="5"/>
      <c r="HU76" s="5"/>
      <c r="HV76" s="5"/>
      <c r="HW76" s="5"/>
      <c r="HX76" s="5"/>
      <c r="HY76" s="5"/>
      <c r="HZ76" s="5"/>
      <c r="IA76" s="5"/>
      <c r="IB76" s="5"/>
      <c r="IC76" s="5"/>
      <c r="ID76" s="5"/>
      <c r="IE76" s="5"/>
      <c r="IF76" s="5"/>
      <c r="IG76" s="5"/>
      <c r="IH76" s="5"/>
      <c r="II76" s="5"/>
      <c r="IJ76" s="5"/>
      <c r="IK76" s="5"/>
      <c r="IL76" s="5"/>
      <c r="IM76" s="5"/>
      <c r="IN76" s="5"/>
      <c r="IO76" s="5"/>
      <c r="IP76" s="5"/>
      <c r="IQ76" s="5"/>
      <c r="IR76" s="5"/>
      <c r="IS76" s="5"/>
      <c r="IT76" s="5"/>
      <c r="IU76" s="5"/>
      <c r="IV76" s="5"/>
    </row>
    <row r="77" spans="1:256" ht="27.95" customHeight="1" x14ac:dyDescent="0.25">
      <c r="A77" s="268" t="s">
        <v>141</v>
      </c>
      <c r="B77" s="268"/>
      <c r="C77" s="268"/>
      <c r="D77" s="268"/>
      <c r="E77" s="268"/>
      <c r="F77" s="268"/>
      <c r="G77" s="268"/>
      <c r="H77" s="268"/>
      <c r="I77" s="268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  <c r="EI77" s="5"/>
      <c r="EJ77" s="5"/>
      <c r="EK77" s="5"/>
      <c r="EL77" s="5"/>
      <c r="EM77" s="5"/>
      <c r="EN77" s="5"/>
      <c r="EO77" s="5"/>
      <c r="EP77" s="5"/>
      <c r="EQ77" s="5"/>
      <c r="ER77" s="5"/>
      <c r="ES77" s="5"/>
      <c r="ET77" s="5"/>
      <c r="EU77" s="5"/>
      <c r="EV77" s="5"/>
      <c r="EW77" s="5"/>
      <c r="EX77" s="5"/>
      <c r="EY77" s="5"/>
      <c r="EZ77" s="5"/>
      <c r="FA77" s="5"/>
      <c r="FB77" s="5"/>
      <c r="FC77" s="5"/>
      <c r="FD77" s="5"/>
      <c r="FE77" s="5"/>
      <c r="FF77" s="5"/>
      <c r="FG77" s="5"/>
      <c r="FH77" s="5"/>
      <c r="FI77" s="5"/>
      <c r="FJ77" s="5"/>
      <c r="FK77" s="5"/>
      <c r="FL77" s="5"/>
      <c r="FM77" s="5"/>
      <c r="FN77" s="5"/>
      <c r="FO77" s="5"/>
      <c r="FP77" s="5"/>
      <c r="FQ77" s="5"/>
      <c r="FR77" s="5"/>
      <c r="FS77" s="5"/>
      <c r="FT77" s="5"/>
      <c r="FU77" s="5"/>
      <c r="FV77" s="5"/>
      <c r="FW77" s="5"/>
      <c r="FX77" s="5"/>
      <c r="FY77" s="5"/>
      <c r="FZ77" s="5"/>
      <c r="GA77" s="5"/>
      <c r="GB77" s="5"/>
      <c r="GC77" s="5"/>
      <c r="GD77" s="5"/>
      <c r="GE77" s="5"/>
      <c r="GF77" s="5"/>
      <c r="GG77" s="5"/>
      <c r="GH77" s="5"/>
      <c r="GI77" s="5"/>
      <c r="GJ77" s="5"/>
      <c r="GK77" s="5"/>
      <c r="GL77" s="5"/>
      <c r="GM77" s="5"/>
      <c r="GN77" s="5"/>
      <c r="GO77" s="5"/>
      <c r="GP77" s="5"/>
      <c r="GQ77" s="5"/>
      <c r="GR77" s="5"/>
      <c r="GS77" s="5"/>
      <c r="GT77" s="5"/>
      <c r="GU77" s="5"/>
      <c r="GV77" s="5"/>
      <c r="GW77" s="5"/>
      <c r="GX77" s="5"/>
      <c r="GY77" s="5"/>
      <c r="GZ77" s="5"/>
      <c r="HA77" s="5"/>
      <c r="HB77" s="5"/>
      <c r="HC77" s="5"/>
      <c r="HD77" s="5"/>
      <c r="HE77" s="5"/>
      <c r="HF77" s="5"/>
      <c r="HG77" s="5"/>
      <c r="HH77" s="5"/>
      <c r="HI77" s="5"/>
      <c r="HJ77" s="5"/>
      <c r="HK77" s="5"/>
      <c r="HL77" s="5"/>
      <c r="HM77" s="5"/>
      <c r="HN77" s="5"/>
      <c r="HO77" s="5"/>
      <c r="HP77" s="5"/>
      <c r="HQ77" s="5"/>
      <c r="HR77" s="5"/>
      <c r="HS77" s="5"/>
      <c r="HT77" s="5"/>
      <c r="HU77" s="5"/>
      <c r="HV77" s="5"/>
      <c r="HW77" s="5"/>
      <c r="HX77" s="5"/>
      <c r="HY77" s="5"/>
      <c r="HZ77" s="5"/>
      <c r="IA77" s="5"/>
      <c r="IB77" s="5"/>
      <c r="IC77" s="5"/>
      <c r="ID77" s="5"/>
      <c r="IE77" s="5"/>
      <c r="IF77" s="5"/>
      <c r="IG77" s="5"/>
      <c r="IH77" s="5"/>
      <c r="II77" s="5"/>
      <c r="IJ77" s="5"/>
      <c r="IK77" s="5"/>
      <c r="IL77" s="5"/>
      <c r="IM77" s="5"/>
      <c r="IN77" s="5"/>
      <c r="IO77" s="5"/>
      <c r="IP77" s="5"/>
      <c r="IQ77" s="5"/>
      <c r="IR77" s="5"/>
      <c r="IS77" s="5"/>
      <c r="IT77" s="5"/>
      <c r="IU77" s="5"/>
      <c r="IV77" s="5"/>
    </row>
    <row r="78" spans="1:256" ht="15.95" customHeight="1" x14ac:dyDescent="0.25">
      <c r="A78" s="155"/>
      <c r="B78" s="155"/>
      <c r="C78" s="155"/>
      <c r="D78" s="155"/>
      <c r="E78" s="155"/>
      <c r="F78" s="155"/>
      <c r="G78" s="155"/>
      <c r="H78" s="155"/>
      <c r="I78" s="155"/>
      <c r="J78" s="156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  <c r="EM78" s="5"/>
      <c r="EN78" s="5"/>
      <c r="EO78" s="5"/>
      <c r="EP78" s="5"/>
      <c r="EQ78" s="5"/>
      <c r="ER78" s="5"/>
      <c r="ES78" s="5"/>
      <c r="ET78" s="5"/>
      <c r="EU78" s="5"/>
      <c r="EV78" s="5"/>
      <c r="EW78" s="5"/>
      <c r="EX78" s="5"/>
      <c r="EY78" s="5"/>
      <c r="EZ78" s="5"/>
      <c r="FA78" s="5"/>
      <c r="FB78" s="5"/>
      <c r="FC78" s="5"/>
      <c r="FD78" s="5"/>
      <c r="FE78" s="5"/>
      <c r="FF78" s="5"/>
      <c r="FG78" s="5"/>
      <c r="FH78" s="5"/>
      <c r="FI78" s="5"/>
      <c r="FJ78" s="5"/>
      <c r="FK78" s="5"/>
      <c r="FL78" s="5"/>
      <c r="FM78" s="5"/>
      <c r="FN78" s="5"/>
      <c r="FO78" s="5"/>
      <c r="FP78" s="5"/>
      <c r="FQ78" s="5"/>
      <c r="FR78" s="5"/>
      <c r="FS78" s="5"/>
      <c r="FT78" s="5"/>
      <c r="FU78" s="5"/>
      <c r="FV78" s="5"/>
      <c r="FW78" s="5"/>
      <c r="FX78" s="5"/>
      <c r="FY78" s="5"/>
      <c r="FZ78" s="5"/>
      <c r="GA78" s="5"/>
      <c r="GB78" s="5"/>
      <c r="GC78" s="5"/>
      <c r="GD78" s="5"/>
      <c r="GE78" s="5"/>
      <c r="GF78" s="5"/>
      <c r="GG78" s="5"/>
      <c r="GH78" s="5"/>
      <c r="GI78" s="5"/>
      <c r="GJ78" s="5"/>
      <c r="GK78" s="5"/>
      <c r="GL78" s="5"/>
      <c r="GM78" s="5"/>
      <c r="GN78" s="5"/>
      <c r="GO78" s="5"/>
      <c r="GP78" s="5"/>
      <c r="GQ78" s="5"/>
      <c r="GR78" s="5"/>
      <c r="GS78" s="5"/>
      <c r="GT78" s="5"/>
      <c r="GU78" s="5"/>
      <c r="GV78" s="5"/>
      <c r="GW78" s="5"/>
      <c r="GX78" s="5"/>
      <c r="GY78" s="5"/>
      <c r="GZ78" s="5"/>
      <c r="HA78" s="5"/>
      <c r="HB78" s="5"/>
      <c r="HC78" s="5"/>
      <c r="HD78" s="5"/>
      <c r="HE78" s="5"/>
      <c r="HF78" s="5"/>
      <c r="HG78" s="5"/>
      <c r="HH78" s="5"/>
      <c r="HI78" s="5"/>
      <c r="HJ78" s="5"/>
      <c r="HK78" s="5"/>
      <c r="HL78" s="5"/>
      <c r="HM78" s="5"/>
      <c r="HN78" s="5"/>
      <c r="HO78" s="5"/>
      <c r="HP78" s="5"/>
      <c r="HQ78" s="5"/>
      <c r="HR78" s="5"/>
      <c r="HS78" s="5"/>
      <c r="HT78" s="5"/>
      <c r="HU78" s="5"/>
      <c r="HV78" s="5"/>
      <c r="HW78" s="5"/>
      <c r="HX78" s="5"/>
      <c r="HY78" s="5"/>
      <c r="HZ78" s="5"/>
      <c r="IA78" s="5"/>
      <c r="IB78" s="5"/>
      <c r="IC78" s="5"/>
      <c r="ID78" s="5"/>
      <c r="IE78" s="5"/>
      <c r="IF78" s="5"/>
      <c r="IG78" s="5"/>
      <c r="IH78" s="5"/>
      <c r="II78" s="5"/>
      <c r="IJ78" s="5"/>
      <c r="IK78" s="5"/>
      <c r="IL78" s="5"/>
      <c r="IM78" s="5"/>
      <c r="IN78" s="5"/>
      <c r="IO78" s="5"/>
      <c r="IP78" s="5"/>
      <c r="IQ78" s="5"/>
      <c r="IR78" s="5"/>
      <c r="IS78" s="5"/>
      <c r="IT78" s="5"/>
      <c r="IU78" s="5"/>
      <c r="IV78" s="5"/>
    </row>
    <row r="79" spans="1:256" ht="15.95" customHeight="1" x14ac:dyDescent="0.25">
      <c r="A79" s="150"/>
      <c r="B79" s="150"/>
      <c r="C79" s="150"/>
      <c r="D79" s="150"/>
      <c r="E79" s="150"/>
      <c r="F79" s="150"/>
      <c r="G79" s="150"/>
      <c r="H79" s="150"/>
      <c r="I79" s="150"/>
      <c r="J79" s="151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  <c r="EM79" s="5"/>
      <c r="EN79" s="5"/>
      <c r="EO79" s="5"/>
      <c r="EP79" s="5"/>
      <c r="EQ79" s="5"/>
      <c r="ER79" s="5"/>
      <c r="ES79" s="5"/>
      <c r="ET79" s="5"/>
      <c r="EU79" s="5"/>
      <c r="EV79" s="5"/>
      <c r="EW79" s="5"/>
      <c r="EX79" s="5"/>
      <c r="EY79" s="5"/>
      <c r="EZ79" s="5"/>
      <c r="FA79" s="5"/>
      <c r="FB79" s="5"/>
      <c r="FC79" s="5"/>
      <c r="FD79" s="5"/>
      <c r="FE79" s="5"/>
      <c r="FF79" s="5"/>
      <c r="FG79" s="5"/>
      <c r="FH79" s="5"/>
      <c r="FI79" s="5"/>
      <c r="FJ79" s="5"/>
      <c r="FK79" s="5"/>
      <c r="FL79" s="5"/>
      <c r="FM79" s="5"/>
      <c r="FN79" s="5"/>
      <c r="FO79" s="5"/>
      <c r="FP79" s="5"/>
      <c r="FQ79" s="5"/>
      <c r="FR79" s="5"/>
      <c r="FS79" s="5"/>
      <c r="FT79" s="5"/>
      <c r="FU79" s="5"/>
      <c r="FV79" s="5"/>
      <c r="FW79" s="5"/>
      <c r="FX79" s="5"/>
      <c r="FY79" s="5"/>
      <c r="FZ79" s="5"/>
      <c r="GA79" s="5"/>
      <c r="GB79" s="5"/>
      <c r="GC79" s="5"/>
      <c r="GD79" s="5"/>
      <c r="GE79" s="5"/>
      <c r="GF79" s="5"/>
      <c r="GG79" s="5"/>
      <c r="GH79" s="5"/>
      <c r="GI79" s="5"/>
      <c r="GJ79" s="5"/>
      <c r="GK79" s="5"/>
      <c r="GL79" s="5"/>
      <c r="GM79" s="5"/>
      <c r="GN79" s="5"/>
      <c r="GO79" s="5"/>
      <c r="GP79" s="5"/>
      <c r="GQ79" s="5"/>
      <c r="GR79" s="5"/>
      <c r="GS79" s="5"/>
      <c r="GT79" s="5"/>
      <c r="GU79" s="5"/>
      <c r="GV79" s="5"/>
      <c r="GW79" s="5"/>
      <c r="GX79" s="5"/>
      <c r="GY79" s="5"/>
      <c r="GZ79" s="5"/>
      <c r="HA79" s="5"/>
      <c r="HB79" s="5"/>
      <c r="HC79" s="5"/>
      <c r="HD79" s="5"/>
      <c r="HE79" s="5"/>
      <c r="HF79" s="5"/>
      <c r="HG79" s="5"/>
      <c r="HH79" s="5"/>
      <c r="HI79" s="5"/>
      <c r="HJ79" s="5"/>
      <c r="HK79" s="5"/>
      <c r="HL79" s="5"/>
      <c r="HM79" s="5"/>
      <c r="HN79" s="5"/>
      <c r="HO79" s="5"/>
      <c r="HP79" s="5"/>
      <c r="HQ79" s="5"/>
      <c r="HR79" s="5"/>
      <c r="HS79" s="5"/>
      <c r="HT79" s="5"/>
      <c r="HU79" s="5"/>
      <c r="HV79" s="5"/>
      <c r="HW79" s="5"/>
      <c r="HX79" s="5"/>
      <c r="HY79" s="5"/>
      <c r="HZ79" s="5"/>
      <c r="IA79" s="5"/>
      <c r="IB79" s="5"/>
      <c r="IC79" s="5"/>
      <c r="ID79" s="5"/>
      <c r="IE79" s="5"/>
      <c r="IF79" s="5"/>
      <c r="IG79" s="5"/>
      <c r="IH79" s="5"/>
      <c r="II79" s="5"/>
      <c r="IJ79" s="5"/>
      <c r="IK79" s="5"/>
      <c r="IL79" s="5"/>
      <c r="IM79" s="5"/>
      <c r="IN79" s="5"/>
      <c r="IO79" s="5"/>
      <c r="IP79" s="5"/>
      <c r="IQ79" s="5"/>
      <c r="IR79" s="5"/>
      <c r="IS79" s="5"/>
      <c r="IT79" s="5"/>
      <c r="IU79" s="5"/>
      <c r="IV79" s="5"/>
    </row>
    <row r="80" spans="1:256" ht="18.600000000000001" customHeight="1" x14ac:dyDescent="0.25">
      <c r="A80" s="219" t="s">
        <v>65</v>
      </c>
      <c r="B80" s="219"/>
      <c r="C80" s="219"/>
      <c r="D80" s="219"/>
      <c r="E80" s="219"/>
      <c r="F80" s="219"/>
      <c r="G80" s="219"/>
      <c r="H80" s="219"/>
      <c r="I80" s="219"/>
      <c r="J80" s="6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  <c r="EN80" s="5"/>
      <c r="EO80" s="5"/>
      <c r="EP80" s="5"/>
      <c r="EQ80" s="5"/>
      <c r="ER80" s="5"/>
      <c r="ES80" s="5"/>
      <c r="ET80" s="5"/>
      <c r="EU80" s="5"/>
      <c r="EV80" s="5"/>
      <c r="EW80" s="5"/>
      <c r="EX80" s="5"/>
      <c r="EY80" s="5"/>
      <c r="EZ80" s="5"/>
      <c r="FA80" s="5"/>
      <c r="FB80" s="5"/>
      <c r="FC80" s="5"/>
      <c r="FD80" s="5"/>
      <c r="FE80" s="5"/>
      <c r="FF80" s="5"/>
      <c r="FG80" s="5"/>
      <c r="FH80" s="5"/>
      <c r="FI80" s="5"/>
      <c r="FJ80" s="5"/>
      <c r="FK80" s="5"/>
      <c r="FL80" s="5"/>
      <c r="FM80" s="5"/>
      <c r="FN80" s="5"/>
      <c r="FO80" s="5"/>
      <c r="FP80" s="5"/>
      <c r="FQ80" s="5"/>
      <c r="FR80" s="5"/>
      <c r="FS80" s="5"/>
      <c r="FT80" s="5"/>
      <c r="FU80" s="5"/>
      <c r="FV80" s="5"/>
      <c r="FW80" s="5"/>
      <c r="FX80" s="5"/>
      <c r="FY80" s="5"/>
      <c r="FZ80" s="5"/>
      <c r="GA80" s="5"/>
      <c r="GB80" s="5"/>
      <c r="GC80" s="5"/>
      <c r="GD80" s="5"/>
      <c r="GE80" s="5"/>
      <c r="GF80" s="5"/>
      <c r="GG80" s="5"/>
      <c r="GH80" s="5"/>
      <c r="GI80" s="5"/>
      <c r="GJ80" s="5"/>
      <c r="GK80" s="5"/>
      <c r="GL80" s="5"/>
      <c r="GM80" s="5"/>
      <c r="GN80" s="5"/>
      <c r="GO80" s="5"/>
      <c r="GP80" s="5"/>
      <c r="GQ80" s="5"/>
      <c r="GR80" s="5"/>
      <c r="GS80" s="5"/>
      <c r="GT80" s="5"/>
      <c r="GU80" s="5"/>
      <c r="GV80" s="5"/>
      <c r="GW80" s="5"/>
      <c r="GX80" s="5"/>
      <c r="GY80" s="5"/>
      <c r="GZ80" s="5"/>
      <c r="HA80" s="5"/>
      <c r="HB80" s="5"/>
      <c r="HC80" s="5"/>
      <c r="HD80" s="5"/>
      <c r="HE80" s="5"/>
      <c r="HF80" s="5"/>
      <c r="HG80" s="5"/>
      <c r="HH80" s="5"/>
      <c r="HI80" s="5"/>
      <c r="HJ80" s="5"/>
      <c r="HK80" s="5"/>
      <c r="HL80" s="5"/>
      <c r="HM80" s="5"/>
      <c r="HN80" s="5"/>
      <c r="HO80" s="5"/>
      <c r="HP80" s="5"/>
      <c r="HQ80" s="5"/>
      <c r="HR80" s="5"/>
      <c r="HS80" s="5"/>
      <c r="HT80" s="5"/>
      <c r="HU80" s="5"/>
      <c r="HV80" s="5"/>
      <c r="HW80" s="5"/>
      <c r="HX80" s="5"/>
      <c r="HY80" s="5"/>
      <c r="HZ80" s="5"/>
      <c r="IA80" s="5"/>
      <c r="IB80" s="5"/>
      <c r="IC80" s="5"/>
      <c r="ID80" s="5"/>
      <c r="IE80" s="5"/>
      <c r="IF80" s="5"/>
      <c r="IG80" s="5"/>
      <c r="IH80" s="5"/>
      <c r="II80" s="5"/>
      <c r="IJ80" s="5"/>
      <c r="IK80" s="5"/>
      <c r="IL80" s="5"/>
      <c r="IM80" s="5"/>
      <c r="IN80" s="5"/>
      <c r="IO80" s="5"/>
      <c r="IP80" s="5"/>
      <c r="IQ80" s="5"/>
      <c r="IR80" s="5"/>
      <c r="IS80" s="5"/>
      <c r="IT80" s="5"/>
      <c r="IU80" s="5"/>
      <c r="IV80" s="5"/>
    </row>
    <row r="81" spans="1:256" x14ac:dyDescent="0.25">
      <c r="A81" s="81">
        <v>2</v>
      </c>
      <c r="B81" s="259" t="s">
        <v>42</v>
      </c>
      <c r="C81" s="259"/>
      <c r="D81" s="259"/>
      <c r="E81" s="259"/>
      <c r="F81" s="259"/>
      <c r="G81" s="259"/>
      <c r="H81" s="259"/>
      <c r="I81" s="81" t="s">
        <v>19</v>
      </c>
      <c r="J81" s="6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  <c r="EN81" s="5"/>
      <c r="EO81" s="5"/>
      <c r="EP81" s="5"/>
      <c r="EQ81" s="5"/>
      <c r="ER81" s="5"/>
      <c r="ES81" s="5"/>
      <c r="ET81" s="5"/>
      <c r="EU81" s="5"/>
      <c r="EV81" s="5"/>
      <c r="EW81" s="5"/>
      <c r="EX81" s="5"/>
      <c r="EY81" s="5"/>
      <c r="EZ81" s="5"/>
      <c r="FA81" s="5"/>
      <c r="FB81" s="5"/>
      <c r="FC81" s="5"/>
      <c r="FD81" s="5"/>
      <c r="FE81" s="5"/>
      <c r="FF81" s="5"/>
      <c r="FG81" s="5"/>
      <c r="FH81" s="5"/>
      <c r="FI81" s="5"/>
      <c r="FJ81" s="5"/>
      <c r="FK81" s="5"/>
      <c r="FL81" s="5"/>
      <c r="FM81" s="5"/>
      <c r="FN81" s="5"/>
      <c r="FO81" s="5"/>
      <c r="FP81" s="5"/>
      <c r="FQ81" s="5"/>
      <c r="FR81" s="5"/>
      <c r="FS81" s="5"/>
      <c r="FT81" s="5"/>
      <c r="FU81" s="5"/>
      <c r="FV81" s="5"/>
      <c r="FW81" s="5"/>
      <c r="FX81" s="5"/>
      <c r="FY81" s="5"/>
      <c r="FZ81" s="5"/>
      <c r="GA81" s="5"/>
      <c r="GB81" s="5"/>
      <c r="GC81" s="5"/>
      <c r="GD81" s="5"/>
      <c r="GE81" s="5"/>
      <c r="GF81" s="5"/>
      <c r="GG81" s="5"/>
      <c r="GH81" s="5"/>
      <c r="GI81" s="5"/>
      <c r="GJ81" s="5"/>
      <c r="GK81" s="5"/>
      <c r="GL81" s="5"/>
      <c r="GM81" s="5"/>
      <c r="GN81" s="5"/>
      <c r="GO81" s="5"/>
      <c r="GP81" s="5"/>
      <c r="GQ81" s="5"/>
      <c r="GR81" s="5"/>
      <c r="GS81" s="5"/>
      <c r="GT81" s="5"/>
      <c r="GU81" s="5"/>
      <c r="GV81" s="5"/>
      <c r="GW81" s="5"/>
      <c r="GX81" s="5"/>
      <c r="GY81" s="5"/>
      <c r="GZ81" s="5"/>
      <c r="HA81" s="5"/>
      <c r="HB81" s="5"/>
      <c r="HC81" s="5"/>
      <c r="HD81" s="5"/>
      <c r="HE81" s="5"/>
      <c r="HF81" s="5"/>
      <c r="HG81" s="5"/>
      <c r="HH81" s="5"/>
      <c r="HI81" s="5"/>
      <c r="HJ81" s="5"/>
      <c r="HK81" s="5"/>
      <c r="HL81" s="5"/>
      <c r="HM81" s="5"/>
      <c r="HN81" s="5"/>
      <c r="HO81" s="5"/>
      <c r="HP81" s="5"/>
      <c r="HQ81" s="5"/>
      <c r="HR81" s="5"/>
      <c r="HS81" s="5"/>
      <c r="HT81" s="5"/>
      <c r="HU81" s="5"/>
      <c r="HV81" s="5"/>
      <c r="HW81" s="5"/>
      <c r="HX81" s="5"/>
      <c r="HY81" s="5"/>
      <c r="HZ81" s="5"/>
      <c r="IA81" s="5"/>
      <c r="IB81" s="5"/>
      <c r="IC81" s="5"/>
      <c r="ID81" s="5"/>
      <c r="IE81" s="5"/>
      <c r="IF81" s="5"/>
      <c r="IG81" s="5"/>
      <c r="IH81" s="5"/>
      <c r="II81" s="5"/>
      <c r="IJ81" s="5"/>
      <c r="IK81" s="5"/>
      <c r="IL81" s="5"/>
      <c r="IM81" s="5"/>
      <c r="IN81" s="5"/>
      <c r="IO81" s="5"/>
      <c r="IP81" s="5"/>
      <c r="IQ81" s="5"/>
      <c r="IR81" s="5"/>
      <c r="IS81" s="5"/>
      <c r="IT81" s="5"/>
      <c r="IU81" s="5"/>
      <c r="IV81" s="5"/>
    </row>
    <row r="82" spans="1:256" x14ac:dyDescent="0.25">
      <c r="A82" s="80" t="s">
        <v>17</v>
      </c>
      <c r="B82" s="249" t="s">
        <v>18</v>
      </c>
      <c r="C82" s="249"/>
      <c r="D82" s="249"/>
      <c r="E82" s="249"/>
      <c r="F82" s="249"/>
      <c r="G82" s="249"/>
      <c r="H82" s="249"/>
      <c r="I82" s="26">
        <f>I43</f>
        <v>776.42067064090907</v>
      </c>
      <c r="J82" s="6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  <c r="EM82" s="5"/>
      <c r="EN82" s="5"/>
      <c r="EO82" s="5"/>
      <c r="EP82" s="5"/>
      <c r="EQ82" s="5"/>
      <c r="ER82" s="5"/>
      <c r="ES82" s="5"/>
      <c r="ET82" s="5"/>
      <c r="EU82" s="5"/>
      <c r="EV82" s="5"/>
      <c r="EW82" s="5"/>
      <c r="EX82" s="5"/>
      <c r="EY82" s="5"/>
      <c r="EZ82" s="5"/>
      <c r="FA82" s="5"/>
      <c r="FB82" s="5"/>
      <c r="FC82" s="5"/>
      <c r="FD82" s="5"/>
      <c r="FE82" s="5"/>
      <c r="FF82" s="5"/>
      <c r="FG82" s="5"/>
      <c r="FH82" s="5"/>
      <c r="FI82" s="5"/>
      <c r="FJ82" s="5"/>
      <c r="FK82" s="5"/>
      <c r="FL82" s="5"/>
      <c r="FM82" s="5"/>
      <c r="FN82" s="5"/>
      <c r="FO82" s="5"/>
      <c r="FP82" s="5"/>
      <c r="FQ82" s="5"/>
      <c r="FR82" s="5"/>
      <c r="FS82" s="5"/>
      <c r="FT82" s="5"/>
      <c r="FU82" s="5"/>
      <c r="FV82" s="5"/>
      <c r="FW82" s="5"/>
      <c r="FX82" s="5"/>
      <c r="FY82" s="5"/>
      <c r="FZ82" s="5"/>
      <c r="GA82" s="5"/>
      <c r="GB82" s="5"/>
      <c r="GC82" s="5"/>
      <c r="GD82" s="5"/>
      <c r="GE82" s="5"/>
      <c r="GF82" s="5"/>
      <c r="GG82" s="5"/>
      <c r="GH82" s="5"/>
      <c r="GI82" s="5"/>
      <c r="GJ82" s="5"/>
      <c r="GK82" s="5"/>
      <c r="GL82" s="5"/>
      <c r="GM82" s="5"/>
      <c r="GN82" s="5"/>
      <c r="GO82" s="5"/>
      <c r="GP82" s="5"/>
      <c r="GQ82" s="5"/>
      <c r="GR82" s="5"/>
      <c r="GS82" s="5"/>
      <c r="GT82" s="5"/>
      <c r="GU82" s="5"/>
      <c r="GV82" s="5"/>
      <c r="GW82" s="5"/>
      <c r="GX82" s="5"/>
      <c r="GY82" s="5"/>
      <c r="GZ82" s="5"/>
      <c r="HA82" s="5"/>
      <c r="HB82" s="5"/>
      <c r="HC82" s="5"/>
      <c r="HD82" s="5"/>
      <c r="HE82" s="5"/>
      <c r="HF82" s="5"/>
      <c r="HG82" s="5"/>
      <c r="HH82" s="5"/>
      <c r="HI82" s="5"/>
      <c r="HJ82" s="5"/>
      <c r="HK82" s="5"/>
      <c r="HL82" s="5"/>
      <c r="HM82" s="5"/>
      <c r="HN82" s="5"/>
      <c r="HO82" s="5"/>
      <c r="HP82" s="5"/>
      <c r="HQ82" s="5"/>
      <c r="HR82" s="5"/>
      <c r="HS82" s="5"/>
      <c r="HT82" s="5"/>
      <c r="HU82" s="5"/>
      <c r="HV82" s="5"/>
      <c r="HW82" s="5"/>
      <c r="HX82" s="5"/>
      <c r="HY82" s="5"/>
      <c r="HZ82" s="5"/>
      <c r="IA82" s="5"/>
      <c r="IB82" s="5"/>
      <c r="IC82" s="5"/>
      <c r="ID82" s="5"/>
      <c r="IE82" s="5"/>
      <c r="IF82" s="5"/>
      <c r="IG82" s="5"/>
      <c r="IH82" s="5"/>
      <c r="II82" s="5"/>
      <c r="IJ82" s="5"/>
      <c r="IK82" s="5"/>
      <c r="IL82" s="5"/>
      <c r="IM82" s="5"/>
      <c r="IN82" s="5"/>
      <c r="IO82" s="5"/>
      <c r="IP82" s="5"/>
      <c r="IQ82" s="5"/>
      <c r="IR82" s="5"/>
      <c r="IS82" s="5"/>
      <c r="IT82" s="5"/>
      <c r="IU82" s="5"/>
      <c r="IV82" s="5"/>
    </row>
    <row r="83" spans="1:256" x14ac:dyDescent="0.25">
      <c r="A83" s="80" t="s">
        <v>20</v>
      </c>
      <c r="B83" s="249" t="s">
        <v>21</v>
      </c>
      <c r="C83" s="249"/>
      <c r="D83" s="249"/>
      <c r="E83" s="249"/>
      <c r="F83" s="249"/>
      <c r="G83" s="249"/>
      <c r="H83" s="249"/>
      <c r="I83" s="26">
        <f>I58</f>
        <v>1684.268116614036</v>
      </c>
      <c r="J83" s="6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  <c r="EN83" s="5"/>
      <c r="EO83" s="5"/>
      <c r="EP83" s="5"/>
      <c r="EQ83" s="5"/>
      <c r="ER83" s="5"/>
      <c r="ES83" s="5"/>
      <c r="ET83" s="5"/>
      <c r="EU83" s="5"/>
      <c r="EV83" s="5"/>
      <c r="EW83" s="5"/>
      <c r="EX83" s="5"/>
      <c r="EY83" s="5"/>
      <c r="EZ83" s="5"/>
      <c r="FA83" s="5"/>
      <c r="FB83" s="5"/>
      <c r="FC83" s="5"/>
      <c r="FD83" s="5"/>
      <c r="FE83" s="5"/>
      <c r="FF83" s="5"/>
      <c r="FG83" s="5"/>
      <c r="FH83" s="5"/>
      <c r="FI83" s="5"/>
      <c r="FJ83" s="5"/>
      <c r="FK83" s="5"/>
      <c r="FL83" s="5"/>
      <c r="FM83" s="5"/>
      <c r="FN83" s="5"/>
      <c r="FO83" s="5"/>
      <c r="FP83" s="5"/>
      <c r="FQ83" s="5"/>
      <c r="FR83" s="5"/>
      <c r="FS83" s="5"/>
      <c r="FT83" s="5"/>
      <c r="FU83" s="5"/>
      <c r="FV83" s="5"/>
      <c r="FW83" s="5"/>
      <c r="FX83" s="5"/>
      <c r="FY83" s="5"/>
      <c r="FZ83" s="5"/>
      <c r="GA83" s="5"/>
      <c r="GB83" s="5"/>
      <c r="GC83" s="5"/>
      <c r="GD83" s="5"/>
      <c r="GE83" s="5"/>
      <c r="GF83" s="5"/>
      <c r="GG83" s="5"/>
      <c r="GH83" s="5"/>
      <c r="GI83" s="5"/>
      <c r="GJ83" s="5"/>
      <c r="GK83" s="5"/>
      <c r="GL83" s="5"/>
      <c r="GM83" s="5"/>
      <c r="GN83" s="5"/>
      <c r="GO83" s="5"/>
      <c r="GP83" s="5"/>
      <c r="GQ83" s="5"/>
      <c r="GR83" s="5"/>
      <c r="GS83" s="5"/>
      <c r="GT83" s="5"/>
      <c r="GU83" s="5"/>
      <c r="GV83" s="5"/>
      <c r="GW83" s="5"/>
      <c r="GX83" s="5"/>
      <c r="GY83" s="5"/>
      <c r="GZ83" s="5"/>
      <c r="HA83" s="5"/>
      <c r="HB83" s="5"/>
      <c r="HC83" s="5"/>
      <c r="HD83" s="5"/>
      <c r="HE83" s="5"/>
      <c r="HF83" s="5"/>
      <c r="HG83" s="5"/>
      <c r="HH83" s="5"/>
      <c r="HI83" s="5"/>
      <c r="HJ83" s="5"/>
      <c r="HK83" s="5"/>
      <c r="HL83" s="5"/>
      <c r="HM83" s="5"/>
      <c r="HN83" s="5"/>
      <c r="HO83" s="5"/>
      <c r="HP83" s="5"/>
      <c r="HQ83" s="5"/>
      <c r="HR83" s="5"/>
      <c r="HS83" s="5"/>
      <c r="HT83" s="5"/>
      <c r="HU83" s="5"/>
      <c r="HV83" s="5"/>
      <c r="HW83" s="5"/>
      <c r="HX83" s="5"/>
      <c r="HY83" s="5"/>
      <c r="HZ83" s="5"/>
      <c r="IA83" s="5"/>
      <c r="IB83" s="5"/>
      <c r="IC83" s="5"/>
      <c r="ID83" s="5"/>
      <c r="IE83" s="5"/>
      <c r="IF83" s="5"/>
      <c r="IG83" s="5"/>
      <c r="IH83" s="5"/>
      <c r="II83" s="5"/>
      <c r="IJ83" s="5"/>
      <c r="IK83" s="5"/>
      <c r="IL83" s="5"/>
      <c r="IM83" s="5"/>
      <c r="IN83" s="5"/>
      <c r="IO83" s="5"/>
      <c r="IP83" s="5"/>
      <c r="IQ83" s="5"/>
      <c r="IR83" s="5"/>
      <c r="IS83" s="5"/>
      <c r="IT83" s="5"/>
      <c r="IU83" s="5"/>
      <c r="IV83" s="5"/>
    </row>
    <row r="84" spans="1:256" x14ac:dyDescent="0.25">
      <c r="A84" s="80" t="s">
        <v>36</v>
      </c>
      <c r="B84" s="249" t="s">
        <v>37</v>
      </c>
      <c r="C84" s="249"/>
      <c r="D84" s="249"/>
      <c r="E84" s="249"/>
      <c r="F84" s="249"/>
      <c r="G84" s="249"/>
      <c r="H84" s="249"/>
      <c r="I84" s="26">
        <f>I76</f>
        <v>890.98440000000005</v>
      </c>
      <c r="J84" s="6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  <c r="EN84" s="5"/>
      <c r="EO84" s="5"/>
      <c r="EP84" s="5"/>
      <c r="EQ84" s="5"/>
      <c r="ER84" s="5"/>
      <c r="ES84" s="5"/>
      <c r="ET84" s="5"/>
      <c r="EU84" s="5"/>
      <c r="EV84" s="5"/>
      <c r="EW84" s="5"/>
      <c r="EX84" s="5"/>
      <c r="EY84" s="5"/>
      <c r="EZ84" s="5"/>
      <c r="FA84" s="5"/>
      <c r="FB84" s="5"/>
      <c r="FC84" s="5"/>
      <c r="FD84" s="5"/>
      <c r="FE84" s="5"/>
      <c r="FF84" s="5"/>
      <c r="FG84" s="5"/>
      <c r="FH84" s="5"/>
      <c r="FI84" s="5"/>
      <c r="FJ84" s="5"/>
      <c r="FK84" s="5"/>
      <c r="FL84" s="5"/>
      <c r="FM84" s="5"/>
      <c r="FN84" s="5"/>
      <c r="FO84" s="5"/>
      <c r="FP84" s="5"/>
      <c r="FQ84" s="5"/>
      <c r="FR84" s="5"/>
      <c r="FS84" s="5"/>
      <c r="FT84" s="5"/>
      <c r="FU84" s="5"/>
      <c r="FV84" s="5"/>
      <c r="FW84" s="5"/>
      <c r="FX84" s="5"/>
      <c r="FY84" s="5"/>
      <c r="FZ84" s="5"/>
      <c r="GA84" s="5"/>
      <c r="GB84" s="5"/>
      <c r="GC84" s="5"/>
      <c r="GD84" s="5"/>
      <c r="GE84" s="5"/>
      <c r="GF84" s="5"/>
      <c r="GG84" s="5"/>
      <c r="GH84" s="5"/>
      <c r="GI84" s="5"/>
      <c r="GJ84" s="5"/>
      <c r="GK84" s="5"/>
      <c r="GL84" s="5"/>
      <c r="GM84" s="5"/>
      <c r="GN84" s="5"/>
      <c r="GO84" s="5"/>
      <c r="GP84" s="5"/>
      <c r="GQ84" s="5"/>
      <c r="GR84" s="5"/>
      <c r="GS84" s="5"/>
      <c r="GT84" s="5"/>
      <c r="GU84" s="5"/>
      <c r="GV84" s="5"/>
      <c r="GW84" s="5"/>
      <c r="GX84" s="5"/>
      <c r="GY84" s="5"/>
      <c r="GZ84" s="5"/>
      <c r="HA84" s="5"/>
      <c r="HB84" s="5"/>
      <c r="HC84" s="5"/>
      <c r="HD84" s="5"/>
      <c r="HE84" s="5"/>
      <c r="HF84" s="5"/>
      <c r="HG84" s="5"/>
      <c r="HH84" s="5"/>
      <c r="HI84" s="5"/>
      <c r="HJ84" s="5"/>
      <c r="HK84" s="5"/>
      <c r="HL84" s="5"/>
      <c r="HM84" s="5"/>
      <c r="HN84" s="5"/>
      <c r="HO84" s="5"/>
      <c r="HP84" s="5"/>
      <c r="HQ84" s="5"/>
      <c r="HR84" s="5"/>
      <c r="HS84" s="5"/>
      <c r="HT84" s="5"/>
      <c r="HU84" s="5"/>
      <c r="HV84" s="5"/>
      <c r="HW84" s="5"/>
      <c r="HX84" s="5"/>
      <c r="HY84" s="5"/>
      <c r="HZ84" s="5"/>
      <c r="IA84" s="5"/>
      <c r="IB84" s="5"/>
      <c r="IC84" s="5"/>
      <c r="ID84" s="5"/>
      <c r="IE84" s="5"/>
      <c r="IF84" s="5"/>
      <c r="IG84" s="5"/>
      <c r="IH84" s="5"/>
      <c r="II84" s="5"/>
      <c r="IJ84" s="5"/>
      <c r="IK84" s="5"/>
      <c r="IL84" s="5"/>
      <c r="IM84" s="5"/>
      <c r="IN84" s="5"/>
      <c r="IO84" s="5"/>
      <c r="IP84" s="5"/>
      <c r="IQ84" s="5"/>
      <c r="IR84" s="5"/>
      <c r="IS84" s="5"/>
      <c r="IT84" s="5"/>
      <c r="IU84" s="5"/>
      <c r="IV84" s="5"/>
    </row>
    <row r="85" spans="1:256" x14ac:dyDescent="0.25">
      <c r="A85" s="259" t="s">
        <v>1</v>
      </c>
      <c r="B85" s="259"/>
      <c r="C85" s="259"/>
      <c r="D85" s="259"/>
      <c r="E85" s="259"/>
      <c r="F85" s="259"/>
      <c r="G85" s="259"/>
      <c r="H85" s="259"/>
      <c r="I85" s="29">
        <f>SUM(I82+I83+I84)</f>
        <v>3351.6731872549453</v>
      </c>
      <c r="J85" s="6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  <c r="EN85" s="5"/>
      <c r="EO85" s="5"/>
      <c r="EP85" s="5"/>
      <c r="EQ85" s="5"/>
      <c r="ER85" s="5"/>
      <c r="ES85" s="5"/>
      <c r="ET85" s="5"/>
      <c r="EU85" s="5"/>
      <c r="EV85" s="5"/>
      <c r="EW85" s="5"/>
      <c r="EX85" s="5"/>
      <c r="EY85" s="5"/>
      <c r="EZ85" s="5"/>
      <c r="FA85" s="5"/>
      <c r="FB85" s="5"/>
      <c r="FC85" s="5"/>
      <c r="FD85" s="5"/>
      <c r="FE85" s="5"/>
      <c r="FF85" s="5"/>
      <c r="FG85" s="5"/>
      <c r="FH85" s="5"/>
      <c r="FI85" s="5"/>
      <c r="FJ85" s="5"/>
      <c r="FK85" s="5"/>
      <c r="FL85" s="5"/>
      <c r="FM85" s="5"/>
      <c r="FN85" s="5"/>
      <c r="FO85" s="5"/>
      <c r="FP85" s="5"/>
      <c r="FQ85" s="5"/>
      <c r="FR85" s="5"/>
      <c r="FS85" s="5"/>
      <c r="FT85" s="5"/>
      <c r="FU85" s="5"/>
      <c r="FV85" s="5"/>
      <c r="FW85" s="5"/>
      <c r="FX85" s="5"/>
      <c r="FY85" s="5"/>
      <c r="FZ85" s="5"/>
      <c r="GA85" s="5"/>
      <c r="GB85" s="5"/>
      <c r="GC85" s="5"/>
      <c r="GD85" s="5"/>
      <c r="GE85" s="5"/>
      <c r="GF85" s="5"/>
      <c r="GG85" s="5"/>
      <c r="GH85" s="5"/>
      <c r="GI85" s="5"/>
      <c r="GJ85" s="5"/>
      <c r="GK85" s="5"/>
      <c r="GL85" s="5"/>
      <c r="GM85" s="5"/>
      <c r="GN85" s="5"/>
      <c r="GO85" s="5"/>
      <c r="GP85" s="5"/>
      <c r="GQ85" s="5"/>
      <c r="GR85" s="5"/>
      <c r="GS85" s="5"/>
      <c r="GT85" s="5"/>
      <c r="GU85" s="5"/>
      <c r="GV85" s="5"/>
      <c r="GW85" s="5"/>
      <c r="GX85" s="5"/>
      <c r="GY85" s="5"/>
      <c r="GZ85" s="5"/>
      <c r="HA85" s="5"/>
      <c r="HB85" s="5"/>
      <c r="HC85" s="5"/>
      <c r="HD85" s="5"/>
      <c r="HE85" s="5"/>
      <c r="HF85" s="5"/>
      <c r="HG85" s="5"/>
      <c r="HH85" s="5"/>
      <c r="HI85" s="5"/>
      <c r="HJ85" s="5"/>
      <c r="HK85" s="5"/>
      <c r="HL85" s="5"/>
      <c r="HM85" s="5"/>
      <c r="HN85" s="5"/>
      <c r="HO85" s="5"/>
      <c r="HP85" s="5"/>
      <c r="HQ85" s="5"/>
      <c r="HR85" s="5"/>
      <c r="HS85" s="5"/>
      <c r="HT85" s="5"/>
      <c r="HU85" s="5"/>
      <c r="HV85" s="5"/>
      <c r="HW85" s="5"/>
      <c r="HX85" s="5"/>
      <c r="HY85" s="5"/>
      <c r="HZ85" s="5"/>
      <c r="IA85" s="5"/>
      <c r="IB85" s="5"/>
      <c r="IC85" s="5"/>
      <c r="ID85" s="5"/>
      <c r="IE85" s="5"/>
      <c r="IF85" s="5"/>
      <c r="IG85" s="5"/>
      <c r="IH85" s="5"/>
      <c r="II85" s="5"/>
      <c r="IJ85" s="5"/>
      <c r="IK85" s="5"/>
      <c r="IL85" s="5"/>
      <c r="IM85" s="5"/>
      <c r="IN85" s="5"/>
      <c r="IO85" s="5"/>
      <c r="IP85" s="5"/>
      <c r="IQ85" s="5"/>
      <c r="IR85" s="5"/>
      <c r="IS85" s="5"/>
      <c r="IT85" s="5"/>
      <c r="IU85" s="5"/>
      <c r="IV85" s="5"/>
    </row>
    <row r="86" spans="1:256" ht="15" customHeight="1" x14ac:dyDescent="0.25">
      <c r="A86" s="273"/>
      <c r="B86" s="273"/>
      <c r="C86" s="273"/>
      <c r="D86" s="273"/>
      <c r="E86" s="273"/>
      <c r="F86" s="273"/>
      <c r="G86" s="273"/>
      <c r="H86" s="273"/>
      <c r="I86" s="273"/>
      <c r="J86" s="273"/>
      <c r="K86" s="274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  <c r="EN86" s="5"/>
      <c r="EO86" s="5"/>
      <c r="EP86" s="5"/>
      <c r="EQ86" s="5"/>
      <c r="ER86" s="5"/>
      <c r="ES86" s="5"/>
      <c r="ET86" s="5"/>
      <c r="EU86" s="5"/>
      <c r="EV86" s="5"/>
      <c r="EW86" s="5"/>
      <c r="EX86" s="5"/>
      <c r="EY86" s="5"/>
      <c r="EZ86" s="5"/>
      <c r="FA86" s="5"/>
      <c r="FB86" s="5"/>
      <c r="FC86" s="5"/>
      <c r="FD86" s="5"/>
      <c r="FE86" s="5"/>
      <c r="FF86" s="5"/>
      <c r="FG86" s="5"/>
      <c r="FH86" s="5"/>
      <c r="FI86" s="5"/>
      <c r="FJ86" s="5"/>
      <c r="FK86" s="5"/>
      <c r="FL86" s="5"/>
      <c r="FM86" s="5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  <c r="GA86" s="5"/>
      <c r="GB86" s="5"/>
      <c r="GC86" s="5"/>
      <c r="GD86" s="5"/>
      <c r="GE86" s="5"/>
      <c r="GF86" s="5"/>
      <c r="GG86" s="5"/>
      <c r="GH86" s="5"/>
      <c r="GI86" s="5"/>
      <c r="GJ86" s="5"/>
      <c r="GK86" s="5"/>
      <c r="GL86" s="5"/>
      <c r="GM86" s="5"/>
      <c r="GN86" s="5"/>
      <c r="GO86" s="5"/>
      <c r="GP86" s="5"/>
      <c r="GQ86" s="5"/>
      <c r="GR86" s="5"/>
      <c r="GS86" s="5"/>
      <c r="GT86" s="5"/>
      <c r="GU86" s="5"/>
      <c r="GV86" s="5"/>
      <c r="GW86" s="5"/>
      <c r="GX86" s="5"/>
      <c r="GY86" s="5"/>
      <c r="GZ86" s="5"/>
      <c r="HA86" s="5"/>
      <c r="HB86" s="5"/>
      <c r="HC86" s="5"/>
      <c r="HD86" s="5"/>
      <c r="HE86" s="5"/>
      <c r="HF86" s="5"/>
      <c r="HG86" s="5"/>
      <c r="HH86" s="5"/>
      <c r="HI86" s="5"/>
      <c r="HJ86" s="5"/>
      <c r="HK86" s="5"/>
      <c r="HL86" s="5"/>
      <c r="HM86" s="5"/>
      <c r="HN86" s="5"/>
      <c r="HO86" s="5"/>
      <c r="HP86" s="5"/>
      <c r="HQ86" s="5"/>
      <c r="HR86" s="5"/>
      <c r="HS86" s="5"/>
      <c r="HT86" s="5"/>
      <c r="HU86" s="5"/>
      <c r="HV86" s="5"/>
      <c r="HW86" s="5"/>
      <c r="HX86" s="5"/>
      <c r="HY86" s="5"/>
      <c r="HZ86" s="5"/>
      <c r="IA86" s="5"/>
      <c r="IB86" s="5"/>
      <c r="IC86" s="5"/>
      <c r="ID86" s="5"/>
      <c r="IE86" s="5"/>
      <c r="IF86" s="5"/>
      <c r="IG86" s="5"/>
      <c r="IH86" s="5"/>
      <c r="II86" s="5"/>
      <c r="IJ86" s="5"/>
      <c r="IK86" s="5"/>
      <c r="IL86" s="5"/>
      <c r="IM86" s="5"/>
      <c r="IN86" s="5"/>
      <c r="IO86" s="5"/>
      <c r="IP86" s="5"/>
      <c r="IQ86" s="5"/>
      <c r="IR86" s="5"/>
      <c r="IS86" s="5"/>
      <c r="IT86" s="5"/>
      <c r="IU86" s="5"/>
      <c r="IV86" s="5"/>
    </row>
    <row r="87" spans="1:256" ht="15.95" customHeight="1" x14ac:dyDescent="0.25">
      <c r="A87" s="273"/>
      <c r="B87" s="273"/>
      <c r="C87" s="273"/>
      <c r="D87" s="273"/>
      <c r="E87" s="273"/>
      <c r="F87" s="273"/>
      <c r="G87" s="273"/>
      <c r="H87" s="273"/>
      <c r="I87" s="273"/>
      <c r="J87" s="273"/>
      <c r="K87" s="274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  <c r="IA87" s="5"/>
      <c r="IB87" s="5"/>
      <c r="IC87" s="5"/>
      <c r="ID87" s="5"/>
      <c r="IE87" s="5"/>
      <c r="IF87" s="5"/>
      <c r="IG87" s="5"/>
      <c r="IH87" s="5"/>
      <c r="II87" s="5"/>
      <c r="IJ87" s="5"/>
      <c r="IK87" s="5"/>
      <c r="IL87" s="5"/>
      <c r="IM87" s="5"/>
      <c r="IN87" s="5"/>
      <c r="IO87" s="5"/>
      <c r="IP87" s="5"/>
      <c r="IQ87" s="5"/>
      <c r="IR87" s="5"/>
      <c r="IS87" s="5"/>
      <c r="IT87" s="5"/>
      <c r="IU87" s="5"/>
      <c r="IV87" s="5"/>
    </row>
    <row r="88" spans="1:256" s="8" customFormat="1" x14ac:dyDescent="0.25">
      <c r="A88" s="237" t="s">
        <v>43</v>
      </c>
      <c r="B88" s="237"/>
      <c r="C88" s="237"/>
      <c r="D88" s="237"/>
      <c r="E88" s="237"/>
      <c r="F88" s="237"/>
      <c r="G88" s="237"/>
      <c r="H88" s="237"/>
      <c r="I88" s="237"/>
      <c r="J88" s="237"/>
      <c r="K88" s="10"/>
    </row>
    <row r="89" spans="1:256" x14ac:dyDescent="0.25">
      <c r="A89" s="83">
        <v>3</v>
      </c>
      <c r="B89" s="238" t="s">
        <v>44</v>
      </c>
      <c r="C89" s="238"/>
      <c r="D89" s="238"/>
      <c r="E89" s="238"/>
      <c r="F89" s="238"/>
      <c r="G89" s="238"/>
      <c r="H89" s="238"/>
      <c r="I89" s="83" t="s">
        <v>69</v>
      </c>
      <c r="J89" s="83" t="s">
        <v>45</v>
      </c>
      <c r="K89" s="61"/>
      <c r="L89" s="34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  <c r="GA89" s="5"/>
      <c r="GB89" s="5"/>
      <c r="GC89" s="5"/>
      <c r="GD89" s="5"/>
      <c r="GE89" s="5"/>
      <c r="GF89" s="5"/>
      <c r="GG89" s="5"/>
      <c r="GH89" s="5"/>
      <c r="GI89" s="5"/>
      <c r="GJ89" s="5"/>
      <c r="GK89" s="5"/>
      <c r="GL89" s="5"/>
      <c r="GM89" s="5"/>
      <c r="GN89" s="5"/>
      <c r="GO89" s="5"/>
      <c r="GP89" s="5"/>
      <c r="GQ89" s="5"/>
      <c r="GR89" s="5"/>
      <c r="GS89" s="5"/>
      <c r="GT89" s="5"/>
      <c r="GU89" s="5"/>
      <c r="GV89" s="5"/>
      <c r="GW89" s="5"/>
      <c r="GX89" s="5"/>
      <c r="GY89" s="5"/>
      <c r="GZ89" s="5"/>
      <c r="HA89" s="5"/>
      <c r="HB89" s="5"/>
      <c r="HC89" s="5"/>
      <c r="HD89" s="5"/>
      <c r="HE89" s="5"/>
      <c r="HF89" s="5"/>
      <c r="HG89" s="5"/>
      <c r="HH89" s="5"/>
      <c r="HI89" s="5"/>
      <c r="HJ89" s="5"/>
      <c r="HK89" s="5"/>
      <c r="HL89" s="5"/>
      <c r="HM89" s="5"/>
      <c r="HN89" s="5"/>
      <c r="HO89" s="5"/>
      <c r="HP89" s="5"/>
      <c r="HQ89" s="5"/>
      <c r="HR89" s="5"/>
      <c r="HS89" s="5"/>
      <c r="HT89" s="5"/>
      <c r="HU89" s="5"/>
      <c r="HV89" s="5"/>
      <c r="HW89" s="5"/>
      <c r="HX89" s="5"/>
      <c r="HY89" s="5"/>
      <c r="HZ89" s="5"/>
      <c r="IA89" s="5"/>
      <c r="IB89" s="5"/>
      <c r="IC89" s="5"/>
      <c r="ID89" s="5"/>
      <c r="IE89" s="5"/>
      <c r="IF89" s="5"/>
      <c r="IG89" s="5"/>
      <c r="IH89" s="5"/>
      <c r="II89" s="5"/>
      <c r="IJ89" s="5"/>
      <c r="IK89" s="5"/>
      <c r="IL89" s="5"/>
      <c r="IM89" s="5"/>
      <c r="IN89" s="5"/>
      <c r="IO89" s="5"/>
      <c r="IP89" s="5"/>
      <c r="IQ89" s="5"/>
      <c r="IR89" s="5"/>
      <c r="IS89" s="5"/>
      <c r="IT89" s="5"/>
      <c r="IU89" s="5"/>
      <c r="IV89" s="5"/>
    </row>
    <row r="90" spans="1:256" x14ac:dyDescent="0.25">
      <c r="A90" s="82" t="s">
        <v>13</v>
      </c>
      <c r="B90" s="249" t="s">
        <v>165</v>
      </c>
      <c r="C90" s="249"/>
      <c r="D90" s="249"/>
      <c r="E90" s="249"/>
      <c r="F90" s="249"/>
      <c r="G90" s="249"/>
      <c r="H90" s="249"/>
      <c r="I90" s="18">
        <f>(33/365*0.2*100%)</f>
        <v>1.8082191780821918E-2</v>
      </c>
      <c r="J90" s="24">
        <f>I34*I90</f>
        <v>68.719468767123288</v>
      </c>
      <c r="K90" s="62"/>
      <c r="L90" s="36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  <c r="EN90" s="5"/>
      <c r="EO90" s="5"/>
      <c r="EP90" s="5"/>
      <c r="EQ90" s="5"/>
      <c r="ER90" s="5"/>
      <c r="ES90" s="5"/>
      <c r="ET90" s="5"/>
      <c r="EU90" s="5"/>
      <c r="EV90" s="5"/>
      <c r="EW90" s="5"/>
      <c r="EX90" s="5"/>
      <c r="EY90" s="5"/>
      <c r="EZ90" s="5"/>
      <c r="FA90" s="5"/>
      <c r="FB90" s="5"/>
      <c r="FC90" s="5"/>
      <c r="FD90" s="5"/>
      <c r="FE90" s="5"/>
      <c r="FF90" s="5"/>
      <c r="FG90" s="5"/>
      <c r="FH90" s="5"/>
      <c r="FI90" s="5"/>
      <c r="FJ90" s="5"/>
      <c r="FK90" s="5"/>
      <c r="FL90" s="5"/>
      <c r="FM90" s="5"/>
      <c r="FN90" s="5"/>
      <c r="FO90" s="5"/>
      <c r="FP90" s="5"/>
      <c r="FQ90" s="5"/>
      <c r="FR90" s="5"/>
      <c r="FS90" s="5"/>
      <c r="FT90" s="5"/>
      <c r="FU90" s="5"/>
      <c r="FV90" s="5"/>
      <c r="FW90" s="5"/>
      <c r="FX90" s="5"/>
      <c r="FY90" s="5"/>
      <c r="FZ90" s="5"/>
      <c r="GA90" s="5"/>
      <c r="GB90" s="5"/>
      <c r="GC90" s="5"/>
      <c r="GD90" s="5"/>
      <c r="GE90" s="5"/>
      <c r="GF90" s="5"/>
      <c r="GG90" s="5"/>
      <c r="GH90" s="5"/>
      <c r="GI90" s="5"/>
      <c r="GJ90" s="5"/>
      <c r="GK90" s="5"/>
      <c r="GL90" s="5"/>
      <c r="GM90" s="5"/>
      <c r="GN90" s="5"/>
      <c r="GO90" s="5"/>
      <c r="GP90" s="5"/>
      <c r="GQ90" s="5"/>
      <c r="GR90" s="5"/>
      <c r="GS90" s="5"/>
      <c r="GT90" s="5"/>
      <c r="GU90" s="5"/>
      <c r="GV90" s="5"/>
      <c r="GW90" s="5"/>
      <c r="GX90" s="5"/>
      <c r="GY90" s="5"/>
      <c r="GZ90" s="5"/>
      <c r="HA90" s="5"/>
      <c r="HB90" s="5"/>
      <c r="HC90" s="5"/>
      <c r="HD90" s="5"/>
      <c r="HE90" s="5"/>
      <c r="HF90" s="5"/>
      <c r="HG90" s="5"/>
      <c r="HH90" s="5"/>
      <c r="HI90" s="5"/>
      <c r="HJ90" s="5"/>
      <c r="HK90" s="5"/>
      <c r="HL90" s="5"/>
      <c r="HM90" s="5"/>
      <c r="HN90" s="5"/>
      <c r="HO90" s="5"/>
      <c r="HP90" s="5"/>
      <c r="HQ90" s="5"/>
      <c r="HR90" s="5"/>
      <c r="HS90" s="5"/>
      <c r="HT90" s="5"/>
      <c r="HU90" s="5"/>
      <c r="HV90" s="5"/>
      <c r="HW90" s="5"/>
      <c r="HX90" s="5"/>
      <c r="HY90" s="5"/>
      <c r="HZ90" s="5"/>
      <c r="IA90" s="5"/>
      <c r="IB90" s="5"/>
      <c r="IC90" s="5"/>
      <c r="ID90" s="5"/>
      <c r="IE90" s="5"/>
      <c r="IF90" s="5"/>
      <c r="IG90" s="5"/>
      <c r="IH90" s="5"/>
      <c r="II90" s="5"/>
      <c r="IJ90" s="5"/>
      <c r="IK90" s="5"/>
      <c r="IL90" s="5"/>
      <c r="IM90" s="5"/>
      <c r="IN90" s="5"/>
      <c r="IO90" s="5"/>
      <c r="IP90" s="5"/>
      <c r="IQ90" s="5"/>
      <c r="IR90" s="5"/>
      <c r="IS90" s="5"/>
      <c r="IT90" s="5"/>
      <c r="IU90" s="5"/>
      <c r="IV90" s="5"/>
    </row>
    <row r="91" spans="1:256" x14ac:dyDescent="0.25">
      <c r="A91" s="82" t="s">
        <v>14</v>
      </c>
      <c r="B91" s="269" t="s">
        <v>166</v>
      </c>
      <c r="C91" s="270"/>
      <c r="D91" s="270"/>
      <c r="E91" s="270"/>
      <c r="F91" s="270"/>
      <c r="G91" s="270"/>
      <c r="H91" s="271"/>
      <c r="I91" s="37">
        <f>(8%*I90)</f>
        <v>1.4465753424657535E-3</v>
      </c>
      <c r="J91" s="24">
        <f>I34*I91</f>
        <v>5.4975575013698634</v>
      </c>
      <c r="K91" s="63"/>
      <c r="L91" s="34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  <c r="EM91" s="5"/>
      <c r="EN91" s="5"/>
      <c r="EO91" s="5"/>
      <c r="EP91" s="5"/>
      <c r="EQ91" s="5"/>
      <c r="ER91" s="5"/>
      <c r="ES91" s="5"/>
      <c r="ET91" s="5"/>
      <c r="EU91" s="5"/>
      <c r="EV91" s="5"/>
      <c r="EW91" s="5"/>
      <c r="EX91" s="5"/>
      <c r="EY91" s="5"/>
      <c r="EZ91" s="5"/>
      <c r="FA91" s="5"/>
      <c r="FB91" s="5"/>
      <c r="FC91" s="5"/>
      <c r="FD91" s="5"/>
      <c r="FE91" s="5"/>
      <c r="FF91" s="5"/>
      <c r="FG91" s="5"/>
      <c r="FH91" s="5"/>
      <c r="FI91" s="5"/>
      <c r="FJ91" s="5"/>
      <c r="FK91" s="5"/>
      <c r="FL91" s="5"/>
      <c r="FM91" s="5"/>
      <c r="FN91" s="5"/>
      <c r="FO91" s="5"/>
      <c r="FP91" s="5"/>
      <c r="FQ91" s="5"/>
      <c r="FR91" s="5"/>
      <c r="FS91" s="5"/>
      <c r="FT91" s="5"/>
      <c r="FU91" s="5"/>
      <c r="FV91" s="5"/>
      <c r="FW91" s="5"/>
      <c r="FX91" s="5"/>
      <c r="FY91" s="5"/>
      <c r="FZ91" s="5"/>
      <c r="GA91" s="5"/>
      <c r="GB91" s="5"/>
      <c r="GC91" s="5"/>
      <c r="GD91" s="5"/>
      <c r="GE91" s="5"/>
      <c r="GF91" s="5"/>
      <c r="GG91" s="5"/>
      <c r="GH91" s="5"/>
      <c r="GI91" s="5"/>
      <c r="GJ91" s="5"/>
      <c r="GK91" s="5"/>
      <c r="GL91" s="5"/>
      <c r="GM91" s="5"/>
      <c r="GN91" s="5"/>
      <c r="GO91" s="5"/>
      <c r="GP91" s="5"/>
      <c r="GQ91" s="5"/>
      <c r="GR91" s="5"/>
      <c r="GS91" s="5"/>
      <c r="GT91" s="5"/>
      <c r="GU91" s="5"/>
      <c r="GV91" s="5"/>
      <c r="GW91" s="5"/>
      <c r="GX91" s="5"/>
      <c r="GY91" s="5"/>
      <c r="GZ91" s="5"/>
      <c r="HA91" s="5"/>
      <c r="HB91" s="5"/>
      <c r="HC91" s="5"/>
      <c r="HD91" s="5"/>
      <c r="HE91" s="5"/>
      <c r="HF91" s="5"/>
      <c r="HG91" s="5"/>
      <c r="HH91" s="5"/>
      <c r="HI91" s="5"/>
      <c r="HJ91" s="5"/>
      <c r="HK91" s="5"/>
      <c r="HL91" s="5"/>
      <c r="HM91" s="5"/>
      <c r="HN91" s="5"/>
      <c r="HO91" s="5"/>
      <c r="HP91" s="5"/>
      <c r="HQ91" s="5"/>
      <c r="HR91" s="5"/>
      <c r="HS91" s="5"/>
      <c r="HT91" s="5"/>
      <c r="HU91" s="5"/>
      <c r="HV91" s="5"/>
      <c r="HW91" s="5"/>
      <c r="HX91" s="5"/>
      <c r="HY91" s="5"/>
      <c r="HZ91" s="5"/>
      <c r="IA91" s="5"/>
      <c r="IB91" s="5"/>
      <c r="IC91" s="5"/>
      <c r="ID91" s="5"/>
      <c r="IE91" s="5"/>
      <c r="IF91" s="5"/>
      <c r="IG91" s="5"/>
      <c r="IH91" s="5"/>
      <c r="II91" s="5"/>
      <c r="IJ91" s="5"/>
      <c r="IK91" s="5"/>
      <c r="IL91" s="5"/>
      <c r="IM91" s="5"/>
      <c r="IN91" s="5"/>
      <c r="IO91" s="5"/>
      <c r="IP91" s="5"/>
      <c r="IQ91" s="5"/>
      <c r="IR91" s="5"/>
      <c r="IS91" s="5"/>
      <c r="IT91" s="5"/>
      <c r="IU91" s="5"/>
      <c r="IV91" s="5"/>
    </row>
    <row r="92" spans="1:256" s="39" customFormat="1" ht="27.95" customHeight="1" x14ac:dyDescent="0.2">
      <c r="A92" s="51" t="s">
        <v>26</v>
      </c>
      <c r="B92" s="272" t="s">
        <v>67</v>
      </c>
      <c r="C92" s="272"/>
      <c r="D92" s="272"/>
      <c r="E92" s="272"/>
      <c r="F92" s="272"/>
      <c r="G92" s="272"/>
      <c r="H92" s="272"/>
      <c r="I92" s="40">
        <f>(((1+2/12+(1/3*1/12))*(0.08*0.4*0.9*100%)))</f>
        <v>3.44E-2</v>
      </c>
      <c r="J92" s="24">
        <f>I34*I92</f>
        <v>130.7335833090909</v>
      </c>
      <c r="K92" s="64"/>
      <c r="L92" s="42"/>
    </row>
    <row r="93" spans="1:256" ht="31.7" customHeight="1" x14ac:dyDescent="0.25">
      <c r="A93" s="82" t="s">
        <v>29</v>
      </c>
      <c r="B93" s="249" t="s">
        <v>70</v>
      </c>
      <c r="C93" s="249"/>
      <c r="D93" s="249"/>
      <c r="E93" s="249"/>
      <c r="F93" s="249"/>
      <c r="G93" s="249"/>
      <c r="H93" s="249"/>
      <c r="I93" s="44">
        <f>(7/30)/12*100%</f>
        <v>1.9444444444444445E-2</v>
      </c>
      <c r="J93" s="24">
        <f>I34*I93</f>
        <v>73.896566792929292</v>
      </c>
      <c r="K93" s="32"/>
      <c r="L93" s="34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  <c r="EI93" s="5"/>
      <c r="EJ93" s="5"/>
      <c r="EK93" s="5"/>
      <c r="EL93" s="5"/>
      <c r="EM93" s="5"/>
      <c r="EN93" s="5"/>
      <c r="EO93" s="5"/>
      <c r="EP93" s="5"/>
      <c r="EQ93" s="5"/>
      <c r="ER93" s="5"/>
      <c r="ES93" s="5"/>
      <c r="ET93" s="5"/>
      <c r="EU93" s="5"/>
      <c r="EV93" s="5"/>
      <c r="EW93" s="5"/>
      <c r="EX93" s="5"/>
      <c r="EY93" s="5"/>
      <c r="EZ93" s="5"/>
      <c r="FA93" s="5"/>
      <c r="FB93" s="5"/>
      <c r="FC93" s="5"/>
      <c r="FD93" s="5"/>
      <c r="FE93" s="5"/>
      <c r="FF93" s="5"/>
      <c r="FG93" s="5"/>
      <c r="FH93" s="5"/>
      <c r="FI93" s="5"/>
      <c r="FJ93" s="5"/>
      <c r="FK93" s="5"/>
      <c r="FL93" s="5"/>
      <c r="FM93" s="5"/>
      <c r="FN93" s="5"/>
      <c r="FO93" s="5"/>
      <c r="FP93" s="5"/>
      <c r="FQ93" s="5"/>
      <c r="FR93" s="5"/>
      <c r="FS93" s="5"/>
      <c r="FT93" s="5"/>
      <c r="FU93" s="5"/>
      <c r="FV93" s="5"/>
      <c r="FW93" s="5"/>
      <c r="FX93" s="5"/>
      <c r="FY93" s="5"/>
      <c r="FZ93" s="5"/>
      <c r="GA93" s="5"/>
      <c r="GB93" s="5"/>
      <c r="GC93" s="5"/>
      <c r="GD93" s="5"/>
      <c r="GE93" s="5"/>
      <c r="GF93" s="5"/>
      <c r="GG93" s="5"/>
      <c r="GH93" s="5"/>
      <c r="GI93" s="5"/>
      <c r="GJ93" s="5"/>
      <c r="GK93" s="5"/>
      <c r="GL93" s="5"/>
      <c r="GM93" s="5"/>
      <c r="GN93" s="5"/>
      <c r="GO93" s="5"/>
      <c r="GP93" s="5"/>
      <c r="GQ93" s="5"/>
      <c r="GR93" s="5"/>
      <c r="GS93" s="5"/>
      <c r="GT93" s="5"/>
      <c r="GU93" s="5"/>
      <c r="GV93" s="5"/>
      <c r="GW93" s="5"/>
      <c r="GX93" s="5"/>
      <c r="GY93" s="5"/>
      <c r="GZ93" s="5"/>
      <c r="HA93" s="5"/>
      <c r="HB93" s="5"/>
      <c r="HC93" s="5"/>
      <c r="HD93" s="5"/>
      <c r="HE93" s="5"/>
      <c r="HF93" s="5"/>
      <c r="HG93" s="5"/>
      <c r="HH93" s="5"/>
      <c r="HI93" s="5"/>
      <c r="HJ93" s="5"/>
      <c r="HK93" s="5"/>
      <c r="HL93" s="5"/>
      <c r="HM93" s="5"/>
      <c r="HN93" s="5"/>
      <c r="HO93" s="5"/>
      <c r="HP93" s="5"/>
      <c r="HQ93" s="5"/>
      <c r="HR93" s="5"/>
      <c r="HS93" s="5"/>
      <c r="HT93" s="5"/>
      <c r="HU93" s="5"/>
      <c r="HV93" s="5"/>
      <c r="HW93" s="5"/>
      <c r="HX93" s="5"/>
      <c r="HY93" s="5"/>
      <c r="HZ93" s="5"/>
      <c r="IA93" s="5"/>
      <c r="IB93" s="5"/>
      <c r="IC93" s="5"/>
      <c r="ID93" s="5"/>
      <c r="IE93" s="5"/>
      <c r="IF93" s="5"/>
      <c r="IG93" s="5"/>
      <c r="IH93" s="5"/>
      <c r="II93" s="5"/>
      <c r="IJ93" s="5"/>
      <c r="IK93" s="5"/>
      <c r="IL93" s="5"/>
      <c r="IM93" s="5"/>
      <c r="IN93" s="5"/>
      <c r="IO93" s="5"/>
      <c r="IP93" s="5"/>
      <c r="IQ93" s="5"/>
      <c r="IR93" s="5"/>
      <c r="IS93" s="5"/>
      <c r="IT93" s="5"/>
      <c r="IU93" s="5"/>
      <c r="IV93" s="5"/>
    </row>
    <row r="94" spans="1:256" ht="15.75" customHeight="1" x14ac:dyDescent="0.25">
      <c r="A94" s="82" t="s">
        <v>8</v>
      </c>
      <c r="B94" s="275" t="s">
        <v>68</v>
      </c>
      <c r="C94" s="275"/>
      <c r="D94" s="275"/>
      <c r="E94" s="275"/>
      <c r="F94" s="275"/>
      <c r="G94" s="275"/>
      <c r="H94" s="275"/>
      <c r="I94" s="15">
        <f>36.8%*1.94%</f>
        <v>7.1392000000000001E-3</v>
      </c>
      <c r="J94" s="24">
        <f>I34*I94</f>
        <v>27.131779010472727</v>
      </c>
      <c r="K94" s="32"/>
      <c r="L94" s="4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  <c r="DS94" s="5"/>
      <c r="DT94" s="5"/>
      <c r="DU94" s="5"/>
      <c r="DV94" s="5"/>
      <c r="DW94" s="5"/>
      <c r="DX94" s="5"/>
      <c r="DY94" s="5"/>
      <c r="DZ94" s="5"/>
      <c r="EA94" s="5"/>
      <c r="EB94" s="5"/>
      <c r="EC94" s="5"/>
      <c r="ED94" s="5"/>
      <c r="EE94" s="5"/>
      <c r="EF94" s="5"/>
      <c r="EG94" s="5"/>
      <c r="EH94" s="5"/>
      <c r="EI94" s="5"/>
      <c r="EJ94" s="5"/>
      <c r="EK94" s="5"/>
      <c r="EL94" s="5"/>
      <c r="EM94" s="5"/>
      <c r="EN94" s="5"/>
      <c r="EO94" s="5"/>
      <c r="EP94" s="5"/>
      <c r="EQ94" s="5"/>
      <c r="ER94" s="5"/>
      <c r="ES94" s="5"/>
      <c r="ET94" s="5"/>
      <c r="EU94" s="5"/>
      <c r="EV94" s="5"/>
      <c r="EW94" s="5"/>
      <c r="EX94" s="5"/>
      <c r="EY94" s="5"/>
      <c r="EZ94" s="5"/>
      <c r="FA94" s="5"/>
      <c r="FB94" s="5"/>
      <c r="FC94" s="5"/>
      <c r="FD94" s="5"/>
      <c r="FE94" s="5"/>
      <c r="FF94" s="5"/>
      <c r="FG94" s="5"/>
      <c r="FH94" s="5"/>
      <c r="FI94" s="5"/>
      <c r="FJ94" s="5"/>
      <c r="FK94" s="5"/>
      <c r="FL94" s="5"/>
      <c r="FM94" s="5"/>
      <c r="FN94" s="5"/>
      <c r="FO94" s="5"/>
      <c r="FP94" s="5"/>
      <c r="FQ94" s="5"/>
      <c r="FR94" s="5"/>
      <c r="FS94" s="5"/>
      <c r="FT94" s="5"/>
      <c r="FU94" s="5"/>
      <c r="FV94" s="5"/>
      <c r="FW94" s="5"/>
      <c r="FX94" s="5"/>
      <c r="FY94" s="5"/>
      <c r="FZ94" s="5"/>
      <c r="GA94" s="5"/>
      <c r="GB94" s="5"/>
      <c r="GC94" s="5"/>
      <c r="GD94" s="5"/>
      <c r="GE94" s="5"/>
      <c r="GF94" s="5"/>
      <c r="GG94" s="5"/>
      <c r="GH94" s="5"/>
      <c r="GI94" s="5"/>
      <c r="GJ94" s="5"/>
      <c r="GK94" s="5"/>
      <c r="GL94" s="5"/>
      <c r="GM94" s="5"/>
      <c r="GN94" s="5"/>
      <c r="GO94" s="5"/>
      <c r="GP94" s="5"/>
      <c r="GQ94" s="5"/>
      <c r="GR94" s="5"/>
      <c r="GS94" s="5"/>
      <c r="GT94" s="5"/>
      <c r="GU94" s="5"/>
      <c r="GV94" s="5"/>
      <c r="GW94" s="5"/>
      <c r="GX94" s="5"/>
      <c r="GY94" s="5"/>
      <c r="GZ94" s="5"/>
      <c r="HA94" s="5"/>
      <c r="HB94" s="5"/>
      <c r="HC94" s="5"/>
      <c r="HD94" s="5"/>
      <c r="HE94" s="5"/>
      <c r="HF94" s="5"/>
      <c r="HG94" s="5"/>
      <c r="HH94" s="5"/>
      <c r="HI94" s="5"/>
      <c r="HJ94" s="5"/>
      <c r="HK94" s="5"/>
      <c r="HL94" s="5"/>
      <c r="HM94" s="5"/>
      <c r="HN94" s="5"/>
      <c r="HO94" s="5"/>
      <c r="HP94" s="5"/>
      <c r="HQ94" s="5"/>
      <c r="HR94" s="5"/>
      <c r="HS94" s="5"/>
      <c r="HT94" s="5"/>
      <c r="HU94" s="5"/>
      <c r="HV94" s="5"/>
      <c r="HW94" s="5"/>
      <c r="HX94" s="5"/>
      <c r="HY94" s="5"/>
      <c r="HZ94" s="5"/>
      <c r="IA94" s="5"/>
      <c r="IB94" s="5"/>
      <c r="IC94" s="5"/>
      <c r="ID94" s="5"/>
      <c r="IE94" s="5"/>
      <c r="IF94" s="5"/>
      <c r="IG94" s="5"/>
      <c r="IH94" s="5"/>
      <c r="II94" s="5"/>
      <c r="IJ94" s="5"/>
      <c r="IK94" s="5"/>
      <c r="IL94" s="5"/>
      <c r="IM94" s="5"/>
      <c r="IN94" s="5"/>
      <c r="IO94" s="5"/>
      <c r="IP94" s="5"/>
      <c r="IQ94" s="5"/>
      <c r="IR94" s="5"/>
      <c r="IS94" s="5"/>
      <c r="IT94" s="5"/>
      <c r="IU94" s="5"/>
      <c r="IV94" s="5"/>
    </row>
    <row r="95" spans="1:256" x14ac:dyDescent="0.25">
      <c r="A95" s="82" t="s">
        <v>32</v>
      </c>
      <c r="B95" s="269" t="s">
        <v>72</v>
      </c>
      <c r="C95" s="270"/>
      <c r="D95" s="270"/>
      <c r="E95" s="270"/>
      <c r="F95" s="270"/>
      <c r="G95" s="270"/>
      <c r="H95" s="271"/>
      <c r="I95" s="43">
        <f>0.08*0.0194*0.4*100%</f>
        <v>6.2080000000000002E-4</v>
      </c>
      <c r="J95" s="24">
        <f>I34*I95</f>
        <v>2.3592851313454544</v>
      </c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  <c r="EN95" s="5"/>
      <c r="EO95" s="5"/>
      <c r="EP95" s="5"/>
      <c r="EQ95" s="5"/>
      <c r="ER95" s="5"/>
      <c r="ES95" s="5"/>
      <c r="ET95" s="5"/>
      <c r="EU95" s="5"/>
      <c r="EV95" s="5"/>
      <c r="EW95" s="5"/>
      <c r="EX95" s="5"/>
      <c r="EY95" s="5"/>
      <c r="EZ95" s="5"/>
      <c r="FA95" s="5"/>
      <c r="FB95" s="5"/>
      <c r="FC95" s="5"/>
      <c r="FD95" s="5"/>
      <c r="FE95" s="5"/>
      <c r="FF95" s="5"/>
      <c r="FG95" s="5"/>
      <c r="FH95" s="5"/>
      <c r="FI95" s="5"/>
      <c r="FJ95" s="5"/>
      <c r="FK95" s="5"/>
      <c r="FL95" s="5"/>
      <c r="FM95" s="5"/>
      <c r="FN95" s="5"/>
      <c r="FO95" s="5"/>
      <c r="FP95" s="5"/>
      <c r="FQ95" s="5"/>
      <c r="FR95" s="5"/>
      <c r="FS95" s="5"/>
      <c r="FT95" s="5"/>
      <c r="FU95" s="5"/>
      <c r="FV95" s="5"/>
      <c r="FW95" s="5"/>
      <c r="FX95" s="5"/>
      <c r="FY95" s="5"/>
      <c r="FZ95" s="5"/>
      <c r="GA95" s="5"/>
      <c r="GB95" s="5"/>
      <c r="GC95" s="5"/>
      <c r="GD95" s="5"/>
      <c r="GE95" s="5"/>
      <c r="GF95" s="5"/>
      <c r="GG95" s="5"/>
      <c r="GH95" s="5"/>
      <c r="GI95" s="5"/>
      <c r="GJ95" s="5"/>
      <c r="GK95" s="5"/>
      <c r="GL95" s="5"/>
      <c r="GM95" s="5"/>
      <c r="GN95" s="5"/>
      <c r="GO95" s="5"/>
      <c r="GP95" s="5"/>
      <c r="GQ95" s="5"/>
      <c r="GR95" s="5"/>
      <c r="GS95" s="5"/>
      <c r="GT95" s="5"/>
      <c r="GU95" s="5"/>
      <c r="GV95" s="5"/>
      <c r="GW95" s="5"/>
      <c r="GX95" s="5"/>
      <c r="GY95" s="5"/>
      <c r="GZ95" s="5"/>
      <c r="HA95" s="5"/>
      <c r="HB95" s="5"/>
      <c r="HC95" s="5"/>
      <c r="HD95" s="5"/>
      <c r="HE95" s="5"/>
      <c r="HF95" s="5"/>
      <c r="HG95" s="5"/>
      <c r="HH95" s="5"/>
      <c r="HI95" s="5"/>
      <c r="HJ95" s="5"/>
      <c r="HK95" s="5"/>
      <c r="HL95" s="5"/>
      <c r="HM95" s="5"/>
      <c r="HN95" s="5"/>
      <c r="HO95" s="5"/>
      <c r="HP95" s="5"/>
      <c r="HQ95" s="5"/>
      <c r="HR95" s="5"/>
      <c r="HS95" s="5"/>
      <c r="HT95" s="5"/>
      <c r="HU95" s="5"/>
      <c r="HV95" s="5"/>
      <c r="HW95" s="5"/>
      <c r="HX95" s="5"/>
      <c r="HY95" s="5"/>
      <c r="HZ95" s="5"/>
      <c r="IA95" s="5"/>
      <c r="IB95" s="5"/>
      <c r="IC95" s="5"/>
      <c r="ID95" s="5"/>
      <c r="IE95" s="5"/>
      <c r="IF95" s="5"/>
      <c r="IG95" s="5"/>
      <c r="IH95" s="5"/>
      <c r="II95" s="5"/>
      <c r="IJ95" s="5"/>
      <c r="IK95" s="5"/>
      <c r="IL95" s="5"/>
      <c r="IM95" s="5"/>
      <c r="IN95" s="5"/>
      <c r="IO95" s="5"/>
      <c r="IP95" s="5"/>
      <c r="IQ95" s="5"/>
      <c r="IR95" s="5"/>
      <c r="IS95" s="5"/>
      <c r="IT95" s="5"/>
      <c r="IU95" s="5"/>
      <c r="IV95" s="5"/>
    </row>
    <row r="96" spans="1:256" ht="15.75" customHeight="1" x14ac:dyDescent="0.25">
      <c r="A96" s="50"/>
      <c r="B96" s="251" t="s">
        <v>73</v>
      </c>
      <c r="C96" s="252"/>
      <c r="D96" s="252"/>
      <c r="E96" s="252"/>
      <c r="F96" s="252"/>
      <c r="G96" s="252"/>
      <c r="H96" s="253"/>
      <c r="I96" s="41">
        <f>SUM(I90:I95)</f>
        <v>8.1133211567732122E-2</v>
      </c>
      <c r="J96" s="25">
        <f>SUM(J90:J95)</f>
        <v>308.33824051233154</v>
      </c>
      <c r="K96" s="32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  <c r="EM96" s="5"/>
      <c r="EN96" s="5"/>
      <c r="EO96" s="5"/>
      <c r="EP96" s="5"/>
      <c r="EQ96" s="5"/>
      <c r="ER96" s="5"/>
      <c r="ES96" s="5"/>
      <c r="ET96" s="5"/>
      <c r="EU96" s="5"/>
      <c r="EV96" s="5"/>
      <c r="EW96" s="5"/>
      <c r="EX96" s="5"/>
      <c r="EY96" s="5"/>
      <c r="EZ96" s="5"/>
      <c r="FA96" s="5"/>
      <c r="FB96" s="5"/>
      <c r="FC96" s="5"/>
      <c r="FD96" s="5"/>
      <c r="FE96" s="5"/>
      <c r="FF96" s="5"/>
      <c r="FG96" s="5"/>
      <c r="FH96" s="5"/>
      <c r="FI96" s="5"/>
      <c r="FJ96" s="5"/>
      <c r="FK96" s="5"/>
      <c r="FL96" s="5"/>
      <c r="FM96" s="5"/>
      <c r="FN96" s="5"/>
      <c r="FO96" s="5"/>
      <c r="FP96" s="5"/>
      <c r="FQ96" s="5"/>
      <c r="FR96" s="5"/>
      <c r="FS96" s="5"/>
      <c r="FT96" s="5"/>
      <c r="FU96" s="5"/>
      <c r="FV96" s="5"/>
      <c r="FW96" s="5"/>
      <c r="FX96" s="5"/>
      <c r="FY96" s="5"/>
      <c r="FZ96" s="5"/>
      <c r="GA96" s="5"/>
      <c r="GB96" s="5"/>
      <c r="GC96" s="5"/>
      <c r="GD96" s="5"/>
      <c r="GE96" s="5"/>
      <c r="GF96" s="5"/>
      <c r="GG96" s="5"/>
      <c r="GH96" s="5"/>
      <c r="GI96" s="5"/>
      <c r="GJ96" s="5"/>
      <c r="GK96" s="5"/>
      <c r="GL96" s="5"/>
      <c r="GM96" s="5"/>
      <c r="GN96" s="5"/>
      <c r="GO96" s="5"/>
      <c r="GP96" s="5"/>
      <c r="GQ96" s="5"/>
      <c r="GR96" s="5"/>
      <c r="GS96" s="5"/>
      <c r="GT96" s="5"/>
      <c r="GU96" s="5"/>
      <c r="GV96" s="5"/>
      <c r="GW96" s="5"/>
      <c r="GX96" s="5"/>
      <c r="GY96" s="5"/>
      <c r="GZ96" s="5"/>
      <c r="HA96" s="5"/>
      <c r="HB96" s="5"/>
      <c r="HC96" s="5"/>
      <c r="HD96" s="5"/>
      <c r="HE96" s="5"/>
      <c r="HF96" s="5"/>
      <c r="HG96" s="5"/>
      <c r="HH96" s="5"/>
      <c r="HI96" s="5"/>
      <c r="HJ96" s="5"/>
      <c r="HK96" s="5"/>
      <c r="HL96" s="5"/>
      <c r="HM96" s="5"/>
      <c r="HN96" s="5"/>
      <c r="HO96" s="5"/>
      <c r="HP96" s="5"/>
      <c r="HQ96" s="5"/>
      <c r="HR96" s="5"/>
      <c r="HS96" s="5"/>
      <c r="HT96" s="5"/>
      <c r="HU96" s="5"/>
      <c r="HV96" s="5"/>
      <c r="HW96" s="5"/>
      <c r="HX96" s="5"/>
      <c r="HY96" s="5"/>
      <c r="HZ96" s="5"/>
      <c r="IA96" s="5"/>
      <c r="IB96" s="5"/>
      <c r="IC96" s="5"/>
      <c r="ID96" s="5"/>
      <c r="IE96" s="5"/>
      <c r="IF96" s="5"/>
      <c r="IG96" s="5"/>
      <c r="IH96" s="5"/>
      <c r="II96" s="5"/>
      <c r="IJ96" s="5"/>
      <c r="IK96" s="5"/>
      <c r="IL96" s="5"/>
      <c r="IM96" s="5"/>
      <c r="IN96" s="5"/>
      <c r="IO96" s="5"/>
      <c r="IP96" s="5"/>
      <c r="IQ96" s="5"/>
      <c r="IR96" s="5"/>
      <c r="IS96" s="5"/>
      <c r="IT96" s="5"/>
      <c r="IU96" s="5"/>
      <c r="IV96" s="5"/>
    </row>
    <row r="97" spans="1:256" ht="15.95" customHeight="1" x14ac:dyDescent="0.25">
      <c r="A97" s="276"/>
      <c r="B97" s="276"/>
      <c r="C97" s="276"/>
      <c r="D97" s="276"/>
      <c r="E97" s="276"/>
      <c r="F97" s="276"/>
      <c r="G97" s="276"/>
      <c r="H97" s="276"/>
      <c r="I97" s="276"/>
      <c r="J97" s="277"/>
      <c r="K97" s="5"/>
      <c r="L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  <c r="EM97" s="5"/>
      <c r="EN97" s="5"/>
      <c r="EO97" s="5"/>
      <c r="EP97" s="5"/>
      <c r="EQ97" s="5"/>
      <c r="ER97" s="5"/>
      <c r="ES97" s="5"/>
      <c r="ET97" s="5"/>
      <c r="EU97" s="5"/>
      <c r="EV97" s="5"/>
      <c r="EW97" s="5"/>
      <c r="EX97" s="5"/>
      <c r="EY97" s="5"/>
      <c r="EZ97" s="5"/>
      <c r="FA97" s="5"/>
      <c r="FB97" s="5"/>
      <c r="FC97" s="5"/>
      <c r="FD97" s="5"/>
      <c r="FE97" s="5"/>
      <c r="FF97" s="5"/>
      <c r="FG97" s="5"/>
      <c r="FH97" s="5"/>
      <c r="FI97" s="5"/>
      <c r="FJ97" s="5"/>
      <c r="FK97" s="5"/>
      <c r="FL97" s="5"/>
      <c r="FM97" s="5"/>
      <c r="FN97" s="5"/>
      <c r="FO97" s="5"/>
      <c r="FP97" s="5"/>
      <c r="FQ97" s="5"/>
      <c r="FR97" s="5"/>
      <c r="FS97" s="5"/>
      <c r="FT97" s="5"/>
      <c r="FU97" s="5"/>
      <c r="FV97" s="5"/>
      <c r="FW97" s="5"/>
      <c r="FX97" s="5"/>
      <c r="FY97" s="5"/>
      <c r="FZ97" s="5"/>
      <c r="GA97" s="5"/>
      <c r="GB97" s="5"/>
      <c r="GC97" s="5"/>
      <c r="GD97" s="5"/>
      <c r="GE97" s="5"/>
      <c r="GF97" s="5"/>
      <c r="GG97" s="5"/>
      <c r="GH97" s="5"/>
      <c r="GI97" s="5"/>
      <c r="GJ97" s="5"/>
      <c r="GK97" s="5"/>
      <c r="GL97" s="5"/>
      <c r="GM97" s="5"/>
      <c r="GN97" s="5"/>
      <c r="GO97" s="5"/>
      <c r="GP97" s="5"/>
      <c r="GQ97" s="5"/>
      <c r="GR97" s="5"/>
      <c r="GS97" s="5"/>
      <c r="GT97" s="5"/>
      <c r="GU97" s="5"/>
      <c r="GV97" s="5"/>
      <c r="GW97" s="5"/>
      <c r="GX97" s="5"/>
      <c r="GY97" s="5"/>
      <c r="GZ97" s="5"/>
      <c r="HA97" s="5"/>
      <c r="HB97" s="5"/>
      <c r="HC97" s="5"/>
      <c r="HD97" s="5"/>
      <c r="HE97" s="5"/>
      <c r="HF97" s="5"/>
      <c r="HG97" s="5"/>
      <c r="HH97" s="5"/>
      <c r="HI97" s="5"/>
      <c r="HJ97" s="5"/>
      <c r="HK97" s="5"/>
      <c r="HL97" s="5"/>
      <c r="HM97" s="5"/>
      <c r="HN97" s="5"/>
      <c r="HO97" s="5"/>
      <c r="HP97" s="5"/>
      <c r="HQ97" s="5"/>
      <c r="HR97" s="5"/>
      <c r="HS97" s="5"/>
      <c r="HT97" s="5"/>
      <c r="HU97" s="5"/>
      <c r="HV97" s="5"/>
      <c r="HW97" s="5"/>
      <c r="HX97" s="5"/>
      <c r="HY97" s="5"/>
      <c r="HZ97" s="5"/>
      <c r="IA97" s="5"/>
      <c r="IB97" s="5"/>
      <c r="IC97" s="5"/>
      <c r="ID97" s="5"/>
      <c r="IE97" s="5"/>
      <c r="IF97" s="5"/>
      <c r="IG97" s="5"/>
      <c r="IH97" s="5"/>
      <c r="II97" s="5"/>
      <c r="IJ97" s="5"/>
      <c r="IK97" s="5"/>
      <c r="IL97" s="5"/>
      <c r="IM97" s="5"/>
      <c r="IN97" s="5"/>
      <c r="IO97" s="5"/>
      <c r="IP97" s="5"/>
      <c r="IQ97" s="5"/>
      <c r="IR97" s="5"/>
      <c r="IS97" s="5"/>
      <c r="IT97" s="5"/>
      <c r="IU97" s="5"/>
      <c r="IV97" s="5"/>
    </row>
    <row r="98" spans="1:256" ht="15" customHeight="1" x14ac:dyDescent="0.25">
      <c r="A98" s="278"/>
      <c r="B98" s="278"/>
      <c r="C98" s="278"/>
      <c r="D98" s="278"/>
      <c r="E98" s="278"/>
      <c r="F98" s="278"/>
      <c r="G98" s="278"/>
      <c r="H98" s="278"/>
      <c r="I98" s="278"/>
      <c r="J98" s="279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  <c r="DW98" s="5"/>
      <c r="DX98" s="5"/>
      <c r="DY98" s="5"/>
      <c r="DZ98" s="5"/>
      <c r="EA98" s="5"/>
      <c r="EB98" s="5"/>
      <c r="EC98" s="5"/>
      <c r="ED98" s="5"/>
      <c r="EE98" s="5"/>
      <c r="EF98" s="5"/>
      <c r="EG98" s="5"/>
      <c r="EH98" s="5"/>
      <c r="EI98" s="5"/>
      <c r="EJ98" s="5"/>
      <c r="EK98" s="5"/>
      <c r="EL98" s="5"/>
      <c r="EM98" s="5"/>
      <c r="EN98" s="5"/>
      <c r="EO98" s="5"/>
      <c r="EP98" s="5"/>
      <c r="EQ98" s="5"/>
      <c r="ER98" s="5"/>
      <c r="ES98" s="5"/>
      <c r="ET98" s="5"/>
      <c r="EU98" s="5"/>
      <c r="EV98" s="5"/>
      <c r="EW98" s="5"/>
      <c r="EX98" s="5"/>
      <c r="EY98" s="5"/>
      <c r="EZ98" s="5"/>
      <c r="FA98" s="5"/>
      <c r="FB98" s="5"/>
      <c r="FC98" s="5"/>
      <c r="FD98" s="5"/>
      <c r="FE98" s="5"/>
      <c r="FF98" s="5"/>
      <c r="FG98" s="5"/>
      <c r="FH98" s="5"/>
      <c r="FI98" s="5"/>
      <c r="FJ98" s="5"/>
      <c r="FK98" s="5"/>
      <c r="FL98" s="5"/>
      <c r="FM98" s="5"/>
      <c r="FN98" s="5"/>
      <c r="FO98" s="5"/>
      <c r="FP98" s="5"/>
      <c r="FQ98" s="5"/>
      <c r="FR98" s="5"/>
      <c r="FS98" s="5"/>
      <c r="FT98" s="5"/>
      <c r="FU98" s="5"/>
      <c r="FV98" s="5"/>
      <c r="FW98" s="5"/>
      <c r="FX98" s="5"/>
      <c r="FY98" s="5"/>
      <c r="FZ98" s="5"/>
      <c r="GA98" s="5"/>
      <c r="GB98" s="5"/>
      <c r="GC98" s="5"/>
      <c r="GD98" s="5"/>
      <c r="GE98" s="5"/>
      <c r="GF98" s="5"/>
      <c r="GG98" s="5"/>
      <c r="GH98" s="5"/>
      <c r="GI98" s="5"/>
      <c r="GJ98" s="5"/>
      <c r="GK98" s="5"/>
      <c r="GL98" s="5"/>
      <c r="GM98" s="5"/>
      <c r="GN98" s="5"/>
      <c r="GO98" s="5"/>
      <c r="GP98" s="5"/>
      <c r="GQ98" s="5"/>
      <c r="GR98" s="5"/>
      <c r="GS98" s="5"/>
      <c r="GT98" s="5"/>
      <c r="GU98" s="5"/>
      <c r="GV98" s="5"/>
      <c r="GW98" s="5"/>
      <c r="GX98" s="5"/>
      <c r="GY98" s="5"/>
      <c r="GZ98" s="5"/>
      <c r="HA98" s="5"/>
      <c r="HB98" s="5"/>
      <c r="HC98" s="5"/>
      <c r="HD98" s="5"/>
      <c r="HE98" s="5"/>
      <c r="HF98" s="5"/>
      <c r="HG98" s="5"/>
      <c r="HH98" s="5"/>
      <c r="HI98" s="5"/>
      <c r="HJ98" s="5"/>
      <c r="HK98" s="5"/>
      <c r="HL98" s="5"/>
      <c r="HM98" s="5"/>
      <c r="HN98" s="5"/>
      <c r="HO98" s="5"/>
      <c r="HP98" s="5"/>
      <c r="HQ98" s="5"/>
      <c r="HR98" s="5"/>
      <c r="HS98" s="5"/>
      <c r="HT98" s="5"/>
      <c r="HU98" s="5"/>
      <c r="HV98" s="5"/>
      <c r="HW98" s="5"/>
      <c r="HX98" s="5"/>
      <c r="HY98" s="5"/>
      <c r="HZ98" s="5"/>
      <c r="IA98" s="5"/>
      <c r="IB98" s="5"/>
      <c r="IC98" s="5"/>
      <c r="ID98" s="5"/>
      <c r="IE98" s="5"/>
      <c r="IF98" s="5"/>
      <c r="IG98" s="5"/>
      <c r="IH98" s="5"/>
      <c r="II98" s="5"/>
      <c r="IJ98" s="5"/>
      <c r="IK98" s="5"/>
      <c r="IL98" s="5"/>
      <c r="IM98" s="5"/>
      <c r="IN98" s="5"/>
      <c r="IO98" s="5"/>
      <c r="IP98" s="5"/>
      <c r="IQ98" s="5"/>
      <c r="IR98" s="5"/>
      <c r="IS98" s="5"/>
      <c r="IT98" s="5"/>
      <c r="IU98" s="5"/>
      <c r="IV98" s="5"/>
    </row>
    <row r="99" spans="1:256" ht="18.600000000000001" customHeight="1" x14ac:dyDescent="0.25">
      <c r="A99" s="219" t="s">
        <v>46</v>
      </c>
      <c r="B99" s="219"/>
      <c r="C99" s="219"/>
      <c r="D99" s="219"/>
      <c r="E99" s="219"/>
      <c r="F99" s="219"/>
      <c r="G99" s="219"/>
      <c r="H99" s="219"/>
      <c r="I99" s="219"/>
      <c r="J99" s="219"/>
      <c r="K99" s="6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  <c r="EI99" s="5"/>
      <c r="EJ99" s="5"/>
      <c r="EK99" s="5"/>
      <c r="EL99" s="5"/>
      <c r="EM99" s="5"/>
      <c r="EN99" s="5"/>
      <c r="EO99" s="5"/>
      <c r="EP99" s="5"/>
      <c r="EQ99" s="5"/>
      <c r="ER99" s="5"/>
      <c r="ES99" s="5"/>
      <c r="ET99" s="5"/>
      <c r="EU99" s="5"/>
      <c r="EV99" s="5"/>
      <c r="EW99" s="5"/>
      <c r="EX99" s="5"/>
      <c r="EY99" s="5"/>
      <c r="EZ99" s="5"/>
      <c r="FA99" s="5"/>
      <c r="FB99" s="5"/>
      <c r="FC99" s="5"/>
      <c r="FD99" s="5"/>
      <c r="FE99" s="5"/>
      <c r="FF99" s="5"/>
      <c r="FG99" s="5"/>
      <c r="FH99" s="5"/>
      <c r="FI99" s="5"/>
      <c r="FJ99" s="5"/>
      <c r="FK99" s="5"/>
      <c r="FL99" s="5"/>
      <c r="FM99" s="5"/>
      <c r="FN99" s="5"/>
      <c r="FO99" s="5"/>
      <c r="FP99" s="5"/>
      <c r="FQ99" s="5"/>
      <c r="FR99" s="5"/>
      <c r="FS99" s="5"/>
      <c r="FT99" s="5"/>
      <c r="FU99" s="5"/>
      <c r="FV99" s="5"/>
      <c r="FW99" s="5"/>
      <c r="FX99" s="5"/>
      <c r="FY99" s="5"/>
      <c r="FZ99" s="5"/>
      <c r="GA99" s="5"/>
      <c r="GB99" s="5"/>
      <c r="GC99" s="5"/>
      <c r="GD99" s="5"/>
      <c r="GE99" s="5"/>
      <c r="GF99" s="5"/>
      <c r="GG99" s="5"/>
      <c r="GH99" s="5"/>
      <c r="GI99" s="5"/>
      <c r="GJ99" s="5"/>
      <c r="GK99" s="5"/>
      <c r="GL99" s="5"/>
      <c r="GM99" s="5"/>
      <c r="GN99" s="5"/>
      <c r="GO99" s="5"/>
      <c r="GP99" s="5"/>
      <c r="GQ99" s="5"/>
      <c r="GR99" s="5"/>
      <c r="GS99" s="5"/>
      <c r="GT99" s="5"/>
      <c r="GU99" s="5"/>
      <c r="GV99" s="5"/>
      <c r="GW99" s="5"/>
      <c r="GX99" s="5"/>
      <c r="GY99" s="5"/>
      <c r="GZ99" s="5"/>
      <c r="HA99" s="5"/>
      <c r="HB99" s="5"/>
      <c r="HC99" s="5"/>
      <c r="HD99" s="5"/>
      <c r="HE99" s="5"/>
      <c r="HF99" s="5"/>
      <c r="HG99" s="5"/>
      <c r="HH99" s="5"/>
      <c r="HI99" s="5"/>
      <c r="HJ99" s="5"/>
      <c r="HK99" s="5"/>
      <c r="HL99" s="5"/>
      <c r="HM99" s="5"/>
      <c r="HN99" s="5"/>
      <c r="HO99" s="5"/>
      <c r="HP99" s="5"/>
      <c r="HQ99" s="5"/>
      <c r="HR99" s="5"/>
      <c r="HS99" s="5"/>
      <c r="HT99" s="5"/>
      <c r="HU99" s="5"/>
      <c r="HV99" s="5"/>
      <c r="HW99" s="5"/>
      <c r="HX99" s="5"/>
      <c r="HY99" s="5"/>
      <c r="HZ99" s="5"/>
      <c r="IA99" s="5"/>
      <c r="IB99" s="5"/>
      <c r="IC99" s="5"/>
      <c r="ID99" s="5"/>
      <c r="IE99" s="5"/>
      <c r="IF99" s="5"/>
      <c r="IG99" s="5"/>
      <c r="IH99" s="5"/>
      <c r="II99" s="5"/>
      <c r="IJ99" s="5"/>
      <c r="IK99" s="5"/>
      <c r="IL99" s="5"/>
      <c r="IM99" s="5"/>
      <c r="IN99" s="5"/>
      <c r="IO99" s="5"/>
      <c r="IP99" s="5"/>
      <c r="IQ99" s="5"/>
      <c r="IR99" s="5"/>
      <c r="IS99" s="5"/>
      <c r="IT99" s="5"/>
      <c r="IU99" s="5"/>
      <c r="IV99" s="5"/>
    </row>
    <row r="100" spans="1:256" s="33" customFormat="1" ht="18.95" customHeight="1" x14ac:dyDescent="0.25">
      <c r="A100" s="219" t="s">
        <v>47</v>
      </c>
      <c r="B100" s="219"/>
      <c r="C100" s="219"/>
      <c r="D100" s="219"/>
      <c r="E100" s="219"/>
      <c r="F100" s="219"/>
      <c r="G100" s="219"/>
      <c r="H100" s="219"/>
      <c r="I100" s="219"/>
      <c r="J100" s="219"/>
      <c r="K100" s="65"/>
    </row>
    <row r="101" spans="1:256" ht="15.75" customHeight="1" x14ac:dyDescent="0.25">
      <c r="A101" s="3" t="s">
        <v>48</v>
      </c>
      <c r="B101" s="238" t="s">
        <v>49</v>
      </c>
      <c r="C101" s="238"/>
      <c r="D101" s="238"/>
      <c r="E101" s="238"/>
      <c r="F101" s="238"/>
      <c r="G101" s="238"/>
      <c r="H101" s="238"/>
      <c r="I101" s="83" t="s">
        <v>71</v>
      </c>
      <c r="J101" s="3" t="s">
        <v>19</v>
      </c>
      <c r="K101" s="6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  <c r="EM101" s="5"/>
      <c r="EN101" s="5"/>
      <c r="EO101" s="5"/>
      <c r="EP101" s="5"/>
      <c r="EQ101" s="5"/>
      <c r="ER101" s="5"/>
      <c r="ES101" s="5"/>
      <c r="ET101" s="5"/>
      <c r="EU101" s="5"/>
      <c r="EV101" s="5"/>
      <c r="EW101" s="5"/>
      <c r="EX101" s="5"/>
      <c r="EY101" s="5"/>
      <c r="EZ101" s="5"/>
      <c r="FA101" s="5"/>
      <c r="FB101" s="5"/>
      <c r="FC101" s="5"/>
      <c r="FD101" s="5"/>
      <c r="FE101" s="5"/>
      <c r="FF101" s="5"/>
      <c r="FG101" s="5"/>
      <c r="FH101" s="5"/>
      <c r="FI101" s="5"/>
      <c r="FJ101" s="5"/>
      <c r="FK101" s="5"/>
      <c r="FL101" s="5"/>
      <c r="FM101" s="5"/>
      <c r="FN101" s="5"/>
      <c r="FO101" s="5"/>
      <c r="FP101" s="5"/>
      <c r="FQ101" s="5"/>
      <c r="FR101" s="5"/>
      <c r="FS101" s="5"/>
      <c r="FT101" s="5"/>
      <c r="FU101" s="5"/>
      <c r="FV101" s="5"/>
      <c r="FW101" s="5"/>
      <c r="FX101" s="5"/>
      <c r="FY101" s="5"/>
      <c r="FZ101" s="5"/>
      <c r="GA101" s="5"/>
      <c r="GB101" s="5"/>
      <c r="GC101" s="5"/>
      <c r="GD101" s="5"/>
      <c r="GE101" s="5"/>
      <c r="GF101" s="5"/>
      <c r="GG101" s="5"/>
      <c r="GH101" s="5"/>
      <c r="GI101" s="5"/>
      <c r="GJ101" s="5"/>
      <c r="GK101" s="5"/>
      <c r="GL101" s="5"/>
      <c r="GM101" s="5"/>
      <c r="GN101" s="5"/>
      <c r="GO101" s="5"/>
      <c r="GP101" s="5"/>
      <c r="GQ101" s="5"/>
      <c r="GR101" s="5"/>
      <c r="GS101" s="5"/>
      <c r="GT101" s="5"/>
      <c r="GU101" s="5"/>
      <c r="GV101" s="5"/>
      <c r="GW101" s="5"/>
      <c r="GX101" s="5"/>
      <c r="GY101" s="5"/>
      <c r="GZ101" s="5"/>
      <c r="HA101" s="5"/>
      <c r="HB101" s="5"/>
      <c r="HC101" s="5"/>
      <c r="HD101" s="5"/>
      <c r="HE101" s="5"/>
      <c r="HF101" s="5"/>
      <c r="HG101" s="5"/>
      <c r="HH101" s="5"/>
      <c r="HI101" s="5"/>
      <c r="HJ101" s="5"/>
      <c r="HK101" s="5"/>
      <c r="HL101" s="5"/>
      <c r="HM101" s="5"/>
      <c r="HN101" s="5"/>
      <c r="HO101" s="5"/>
      <c r="HP101" s="5"/>
      <c r="HQ101" s="5"/>
      <c r="HR101" s="5"/>
      <c r="HS101" s="5"/>
      <c r="HT101" s="5"/>
      <c r="HU101" s="5"/>
      <c r="HV101" s="5"/>
      <c r="HW101" s="5"/>
      <c r="HX101" s="5"/>
      <c r="HY101" s="5"/>
      <c r="HZ101" s="5"/>
      <c r="IA101" s="5"/>
      <c r="IB101" s="5"/>
      <c r="IC101" s="5"/>
      <c r="ID101" s="5"/>
      <c r="IE101" s="5"/>
      <c r="IF101" s="5"/>
      <c r="IG101" s="5"/>
      <c r="IH101" s="5"/>
      <c r="II101" s="5"/>
      <c r="IJ101" s="5"/>
      <c r="IK101" s="5"/>
      <c r="IL101" s="5"/>
      <c r="IM101" s="5"/>
      <c r="IN101" s="5"/>
      <c r="IO101" s="5"/>
      <c r="IP101" s="5"/>
      <c r="IQ101" s="5"/>
      <c r="IR101" s="5"/>
      <c r="IS101" s="5"/>
      <c r="IT101" s="5"/>
      <c r="IU101" s="5"/>
      <c r="IV101" s="5"/>
    </row>
    <row r="102" spans="1:256" ht="15.75" customHeight="1" x14ac:dyDescent="0.25">
      <c r="A102" s="82" t="s">
        <v>13</v>
      </c>
      <c r="B102" s="249" t="s">
        <v>168</v>
      </c>
      <c r="C102" s="249"/>
      <c r="D102" s="249"/>
      <c r="E102" s="249"/>
      <c r="F102" s="249"/>
      <c r="G102" s="249"/>
      <c r="H102" s="249"/>
      <c r="I102" s="44">
        <f>(3.03%+8.33%)/12</f>
        <v>9.4666666666666666E-3</v>
      </c>
      <c r="J102" s="24">
        <f>I34*I102</f>
        <v>35.977071375757575</v>
      </c>
      <c r="K102" s="6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  <c r="EN102" s="5"/>
      <c r="EO102" s="5"/>
      <c r="EP102" s="5"/>
      <c r="EQ102" s="5"/>
      <c r="ER102" s="5"/>
      <c r="ES102" s="5"/>
      <c r="ET102" s="5"/>
      <c r="EU102" s="5"/>
      <c r="EV102" s="5"/>
      <c r="EW102" s="5"/>
      <c r="EX102" s="5"/>
      <c r="EY102" s="5"/>
      <c r="EZ102" s="5"/>
      <c r="FA102" s="5"/>
      <c r="FB102" s="5"/>
      <c r="FC102" s="5"/>
      <c r="FD102" s="5"/>
      <c r="FE102" s="5"/>
      <c r="FF102" s="5"/>
      <c r="FG102" s="5"/>
      <c r="FH102" s="5"/>
      <c r="FI102" s="5"/>
      <c r="FJ102" s="5"/>
      <c r="FK102" s="5"/>
      <c r="FL102" s="5"/>
      <c r="FM102" s="5"/>
      <c r="FN102" s="5"/>
      <c r="FO102" s="5"/>
      <c r="FP102" s="5"/>
      <c r="FQ102" s="5"/>
      <c r="FR102" s="5"/>
      <c r="FS102" s="5"/>
      <c r="FT102" s="5"/>
      <c r="FU102" s="5"/>
      <c r="FV102" s="5"/>
      <c r="FW102" s="5"/>
      <c r="FX102" s="5"/>
      <c r="FY102" s="5"/>
      <c r="FZ102" s="5"/>
      <c r="GA102" s="5"/>
      <c r="GB102" s="5"/>
      <c r="GC102" s="5"/>
      <c r="GD102" s="5"/>
      <c r="GE102" s="5"/>
      <c r="GF102" s="5"/>
      <c r="GG102" s="5"/>
      <c r="GH102" s="5"/>
      <c r="GI102" s="5"/>
      <c r="GJ102" s="5"/>
      <c r="GK102" s="5"/>
      <c r="GL102" s="5"/>
      <c r="GM102" s="5"/>
      <c r="GN102" s="5"/>
      <c r="GO102" s="5"/>
      <c r="GP102" s="5"/>
      <c r="GQ102" s="5"/>
      <c r="GR102" s="5"/>
      <c r="GS102" s="5"/>
      <c r="GT102" s="5"/>
      <c r="GU102" s="5"/>
      <c r="GV102" s="5"/>
      <c r="GW102" s="5"/>
      <c r="GX102" s="5"/>
      <c r="GY102" s="5"/>
      <c r="GZ102" s="5"/>
      <c r="HA102" s="5"/>
      <c r="HB102" s="5"/>
      <c r="HC102" s="5"/>
      <c r="HD102" s="5"/>
      <c r="HE102" s="5"/>
      <c r="HF102" s="5"/>
      <c r="HG102" s="5"/>
      <c r="HH102" s="5"/>
      <c r="HI102" s="5"/>
      <c r="HJ102" s="5"/>
      <c r="HK102" s="5"/>
      <c r="HL102" s="5"/>
      <c r="HM102" s="5"/>
      <c r="HN102" s="5"/>
      <c r="HO102" s="5"/>
      <c r="HP102" s="5"/>
      <c r="HQ102" s="5"/>
      <c r="HR102" s="5"/>
      <c r="HS102" s="5"/>
      <c r="HT102" s="5"/>
      <c r="HU102" s="5"/>
      <c r="HV102" s="5"/>
      <c r="HW102" s="5"/>
      <c r="HX102" s="5"/>
      <c r="HY102" s="5"/>
      <c r="HZ102" s="5"/>
      <c r="IA102" s="5"/>
      <c r="IB102" s="5"/>
      <c r="IC102" s="5"/>
      <c r="ID102" s="5"/>
      <c r="IE102" s="5"/>
      <c r="IF102" s="5"/>
      <c r="IG102" s="5"/>
      <c r="IH102" s="5"/>
      <c r="II102" s="5"/>
      <c r="IJ102" s="5"/>
      <c r="IK102" s="5"/>
      <c r="IL102" s="5"/>
      <c r="IM102" s="5"/>
      <c r="IN102" s="5"/>
      <c r="IO102" s="5"/>
      <c r="IP102" s="5"/>
      <c r="IQ102" s="5"/>
      <c r="IR102" s="5"/>
      <c r="IS102" s="5"/>
      <c r="IT102" s="5"/>
      <c r="IU102" s="5"/>
      <c r="IV102" s="5"/>
    </row>
    <row r="103" spans="1:256" ht="15.75" customHeight="1" x14ac:dyDescent="0.25">
      <c r="A103" s="82" t="s">
        <v>14</v>
      </c>
      <c r="B103" s="249" t="s">
        <v>167</v>
      </c>
      <c r="C103" s="249"/>
      <c r="D103" s="249"/>
      <c r="E103" s="249"/>
      <c r="F103" s="249"/>
      <c r="G103" s="249"/>
      <c r="H103" s="249"/>
      <c r="I103" s="73">
        <f>(7/30/12)+(7/30/12)*100%</f>
        <v>3.888888888888889E-2</v>
      </c>
      <c r="J103" s="24">
        <f>I34*I103</f>
        <v>147.79313358585858</v>
      </c>
      <c r="K103" s="6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  <c r="EM103" s="5"/>
      <c r="EN103" s="5"/>
      <c r="EO103" s="5"/>
      <c r="EP103" s="5"/>
      <c r="EQ103" s="5"/>
      <c r="ER103" s="5"/>
      <c r="ES103" s="5"/>
      <c r="ET103" s="5"/>
      <c r="EU103" s="5"/>
      <c r="EV103" s="5"/>
      <c r="EW103" s="5"/>
      <c r="EX103" s="5"/>
      <c r="EY103" s="5"/>
      <c r="EZ103" s="5"/>
      <c r="FA103" s="5"/>
      <c r="FB103" s="5"/>
      <c r="FC103" s="5"/>
      <c r="FD103" s="5"/>
      <c r="FE103" s="5"/>
      <c r="FF103" s="5"/>
      <c r="FG103" s="5"/>
      <c r="FH103" s="5"/>
      <c r="FI103" s="5"/>
      <c r="FJ103" s="5"/>
      <c r="FK103" s="5"/>
      <c r="FL103" s="5"/>
      <c r="FM103" s="5"/>
      <c r="FN103" s="5"/>
      <c r="FO103" s="5"/>
      <c r="FP103" s="5"/>
      <c r="FQ103" s="5"/>
      <c r="FR103" s="5"/>
      <c r="FS103" s="5"/>
      <c r="FT103" s="5"/>
      <c r="FU103" s="5"/>
      <c r="FV103" s="5"/>
      <c r="FW103" s="5"/>
      <c r="FX103" s="5"/>
      <c r="FY103" s="5"/>
      <c r="FZ103" s="5"/>
      <c r="GA103" s="5"/>
      <c r="GB103" s="5"/>
      <c r="GC103" s="5"/>
      <c r="GD103" s="5"/>
      <c r="GE103" s="5"/>
      <c r="GF103" s="5"/>
      <c r="GG103" s="5"/>
      <c r="GH103" s="5"/>
      <c r="GI103" s="5"/>
      <c r="GJ103" s="5"/>
      <c r="GK103" s="5"/>
      <c r="GL103" s="5"/>
      <c r="GM103" s="5"/>
      <c r="GN103" s="5"/>
      <c r="GO103" s="5"/>
      <c r="GP103" s="5"/>
      <c r="GQ103" s="5"/>
      <c r="GR103" s="5"/>
      <c r="GS103" s="5"/>
      <c r="GT103" s="5"/>
      <c r="GU103" s="5"/>
      <c r="GV103" s="5"/>
      <c r="GW103" s="5"/>
      <c r="GX103" s="5"/>
      <c r="GY103" s="5"/>
      <c r="GZ103" s="5"/>
      <c r="HA103" s="5"/>
      <c r="HB103" s="5"/>
      <c r="HC103" s="5"/>
      <c r="HD103" s="5"/>
      <c r="HE103" s="5"/>
      <c r="HF103" s="5"/>
      <c r="HG103" s="5"/>
      <c r="HH103" s="5"/>
      <c r="HI103" s="5"/>
      <c r="HJ103" s="5"/>
      <c r="HK103" s="5"/>
      <c r="HL103" s="5"/>
      <c r="HM103" s="5"/>
      <c r="HN103" s="5"/>
      <c r="HO103" s="5"/>
      <c r="HP103" s="5"/>
      <c r="HQ103" s="5"/>
      <c r="HR103" s="5"/>
      <c r="HS103" s="5"/>
      <c r="HT103" s="5"/>
      <c r="HU103" s="5"/>
      <c r="HV103" s="5"/>
      <c r="HW103" s="5"/>
      <c r="HX103" s="5"/>
      <c r="HY103" s="5"/>
      <c r="HZ103" s="5"/>
      <c r="IA103" s="5"/>
      <c r="IB103" s="5"/>
      <c r="IC103" s="5"/>
      <c r="ID103" s="5"/>
      <c r="IE103" s="5"/>
      <c r="IF103" s="5"/>
      <c r="IG103" s="5"/>
      <c r="IH103" s="5"/>
      <c r="II103" s="5"/>
      <c r="IJ103" s="5"/>
      <c r="IK103" s="5"/>
      <c r="IL103" s="5"/>
      <c r="IM103" s="5"/>
      <c r="IN103" s="5"/>
      <c r="IO103" s="5"/>
      <c r="IP103" s="5"/>
      <c r="IQ103" s="5"/>
      <c r="IR103" s="5"/>
      <c r="IS103" s="5"/>
      <c r="IT103" s="5"/>
      <c r="IU103" s="5"/>
      <c r="IV103" s="5"/>
    </row>
    <row r="104" spans="1:256" x14ac:dyDescent="0.25">
      <c r="A104" s="82" t="s">
        <v>26</v>
      </c>
      <c r="B104" s="249" t="s">
        <v>169</v>
      </c>
      <c r="C104" s="249"/>
      <c r="D104" s="249"/>
      <c r="E104" s="249"/>
      <c r="F104" s="249"/>
      <c r="G104" s="249"/>
      <c r="H104" s="249"/>
      <c r="I104" s="47">
        <f>((5/30)/12*0.075*100%)</f>
        <v>1.0416666666666667E-3</v>
      </c>
      <c r="J104" s="24">
        <f>I34*I104</f>
        <v>3.9587446496212118</v>
      </c>
      <c r="K104" s="6"/>
      <c r="L104" s="5"/>
      <c r="M104" s="5"/>
      <c r="N104" s="5"/>
      <c r="O104" s="46"/>
      <c r="P104" s="38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  <c r="EH104" s="5"/>
      <c r="EI104" s="5"/>
      <c r="EJ104" s="5"/>
      <c r="EK104" s="5"/>
      <c r="EL104" s="5"/>
      <c r="EM104" s="5"/>
      <c r="EN104" s="5"/>
      <c r="EO104" s="5"/>
      <c r="EP104" s="5"/>
      <c r="EQ104" s="5"/>
      <c r="ER104" s="5"/>
      <c r="ES104" s="5"/>
      <c r="ET104" s="5"/>
      <c r="EU104" s="5"/>
      <c r="EV104" s="5"/>
      <c r="EW104" s="5"/>
      <c r="EX104" s="5"/>
      <c r="EY104" s="5"/>
      <c r="EZ104" s="5"/>
      <c r="FA104" s="5"/>
      <c r="FB104" s="5"/>
      <c r="FC104" s="5"/>
      <c r="FD104" s="5"/>
      <c r="FE104" s="5"/>
      <c r="FF104" s="5"/>
      <c r="FG104" s="5"/>
      <c r="FH104" s="5"/>
      <c r="FI104" s="5"/>
      <c r="FJ104" s="5"/>
      <c r="FK104" s="5"/>
      <c r="FL104" s="5"/>
      <c r="FM104" s="5"/>
      <c r="FN104" s="5"/>
      <c r="FO104" s="5"/>
      <c r="FP104" s="5"/>
      <c r="FQ104" s="5"/>
      <c r="FR104" s="5"/>
      <c r="FS104" s="5"/>
      <c r="FT104" s="5"/>
      <c r="FU104" s="5"/>
      <c r="FV104" s="5"/>
      <c r="FW104" s="5"/>
      <c r="FX104" s="5"/>
      <c r="FY104" s="5"/>
      <c r="FZ104" s="5"/>
      <c r="GA104" s="5"/>
      <c r="GB104" s="5"/>
      <c r="GC104" s="5"/>
      <c r="GD104" s="5"/>
      <c r="GE104" s="5"/>
      <c r="GF104" s="5"/>
      <c r="GG104" s="5"/>
      <c r="GH104" s="5"/>
      <c r="GI104" s="5"/>
      <c r="GJ104" s="5"/>
      <c r="GK104" s="5"/>
      <c r="GL104" s="5"/>
      <c r="GM104" s="5"/>
      <c r="GN104" s="5"/>
      <c r="GO104" s="5"/>
      <c r="GP104" s="5"/>
      <c r="GQ104" s="5"/>
      <c r="GR104" s="5"/>
      <c r="GS104" s="5"/>
      <c r="GT104" s="5"/>
      <c r="GU104" s="5"/>
      <c r="GV104" s="5"/>
      <c r="GW104" s="5"/>
      <c r="GX104" s="5"/>
      <c r="GY104" s="5"/>
      <c r="GZ104" s="5"/>
      <c r="HA104" s="5"/>
      <c r="HB104" s="5"/>
      <c r="HC104" s="5"/>
      <c r="HD104" s="5"/>
      <c r="HE104" s="5"/>
      <c r="HF104" s="5"/>
      <c r="HG104" s="5"/>
      <c r="HH104" s="5"/>
      <c r="HI104" s="5"/>
      <c r="HJ104" s="5"/>
      <c r="HK104" s="5"/>
      <c r="HL104" s="5"/>
      <c r="HM104" s="5"/>
      <c r="HN104" s="5"/>
      <c r="HO104" s="5"/>
      <c r="HP104" s="5"/>
      <c r="HQ104" s="5"/>
      <c r="HR104" s="5"/>
      <c r="HS104" s="5"/>
      <c r="HT104" s="5"/>
      <c r="HU104" s="5"/>
      <c r="HV104" s="5"/>
      <c r="HW104" s="5"/>
      <c r="HX104" s="5"/>
      <c r="HY104" s="5"/>
      <c r="HZ104" s="5"/>
      <c r="IA104" s="5"/>
      <c r="IB104" s="5"/>
      <c r="IC104" s="5"/>
      <c r="ID104" s="5"/>
      <c r="IE104" s="5"/>
      <c r="IF104" s="5"/>
      <c r="IG104" s="5"/>
      <c r="IH104" s="5"/>
      <c r="II104" s="5"/>
      <c r="IJ104" s="5"/>
      <c r="IK104" s="5"/>
      <c r="IL104" s="5"/>
      <c r="IM104" s="5"/>
      <c r="IN104" s="5"/>
      <c r="IO104" s="5"/>
      <c r="IP104" s="5"/>
      <c r="IQ104" s="5"/>
      <c r="IR104" s="5"/>
      <c r="IS104" s="5"/>
      <c r="IT104" s="5"/>
      <c r="IU104" s="5"/>
      <c r="IV104" s="5"/>
    </row>
    <row r="105" spans="1:256" x14ac:dyDescent="0.25">
      <c r="A105" s="82" t="s">
        <v>29</v>
      </c>
      <c r="B105" s="249" t="s">
        <v>170</v>
      </c>
      <c r="C105" s="249"/>
      <c r="D105" s="249"/>
      <c r="E105" s="249"/>
      <c r="F105" s="249"/>
      <c r="G105" s="249"/>
      <c r="H105" s="249"/>
      <c r="I105" s="141">
        <f>(15/30/12*0.1*100%)</f>
        <v>4.1666666666666666E-3</v>
      </c>
      <c r="J105" s="24">
        <f>I34*I105</f>
        <v>15.834978598484847</v>
      </c>
      <c r="K105" s="6"/>
      <c r="L105" s="49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  <c r="EM105" s="5"/>
      <c r="EN105" s="5"/>
      <c r="EO105" s="5"/>
      <c r="EP105" s="5"/>
      <c r="EQ105" s="5"/>
      <c r="ER105" s="5"/>
      <c r="ES105" s="5"/>
      <c r="ET105" s="5"/>
      <c r="EU105" s="5"/>
      <c r="EV105" s="5"/>
      <c r="EW105" s="5"/>
      <c r="EX105" s="5"/>
      <c r="EY105" s="5"/>
      <c r="EZ105" s="5"/>
      <c r="FA105" s="5"/>
      <c r="FB105" s="5"/>
      <c r="FC105" s="5"/>
      <c r="FD105" s="5"/>
      <c r="FE105" s="5"/>
      <c r="FF105" s="5"/>
      <c r="FG105" s="5"/>
      <c r="FH105" s="5"/>
      <c r="FI105" s="5"/>
      <c r="FJ105" s="5"/>
      <c r="FK105" s="5"/>
      <c r="FL105" s="5"/>
      <c r="FM105" s="5"/>
      <c r="FN105" s="5"/>
      <c r="FO105" s="5"/>
      <c r="FP105" s="5"/>
      <c r="FQ105" s="5"/>
      <c r="FR105" s="5"/>
      <c r="FS105" s="5"/>
      <c r="FT105" s="5"/>
      <c r="FU105" s="5"/>
      <c r="FV105" s="5"/>
      <c r="FW105" s="5"/>
      <c r="FX105" s="5"/>
      <c r="FY105" s="5"/>
      <c r="FZ105" s="5"/>
      <c r="GA105" s="5"/>
      <c r="GB105" s="5"/>
      <c r="GC105" s="5"/>
      <c r="GD105" s="5"/>
      <c r="GE105" s="5"/>
      <c r="GF105" s="5"/>
      <c r="GG105" s="5"/>
      <c r="GH105" s="5"/>
      <c r="GI105" s="5"/>
      <c r="GJ105" s="5"/>
      <c r="GK105" s="5"/>
      <c r="GL105" s="5"/>
      <c r="GM105" s="5"/>
      <c r="GN105" s="5"/>
      <c r="GO105" s="5"/>
      <c r="GP105" s="5"/>
      <c r="GQ105" s="5"/>
      <c r="GR105" s="5"/>
      <c r="GS105" s="5"/>
      <c r="GT105" s="5"/>
      <c r="GU105" s="5"/>
      <c r="GV105" s="5"/>
      <c r="GW105" s="5"/>
      <c r="GX105" s="5"/>
      <c r="GY105" s="5"/>
      <c r="GZ105" s="5"/>
      <c r="HA105" s="5"/>
      <c r="HB105" s="5"/>
      <c r="HC105" s="5"/>
      <c r="HD105" s="5"/>
      <c r="HE105" s="5"/>
      <c r="HF105" s="5"/>
      <c r="HG105" s="5"/>
      <c r="HH105" s="5"/>
      <c r="HI105" s="5"/>
      <c r="HJ105" s="5"/>
      <c r="HK105" s="5"/>
      <c r="HL105" s="5"/>
      <c r="HM105" s="5"/>
      <c r="HN105" s="5"/>
      <c r="HO105" s="5"/>
      <c r="HP105" s="5"/>
      <c r="HQ105" s="5"/>
      <c r="HR105" s="5"/>
      <c r="HS105" s="5"/>
      <c r="HT105" s="5"/>
      <c r="HU105" s="5"/>
      <c r="HV105" s="5"/>
      <c r="HW105" s="5"/>
      <c r="HX105" s="5"/>
      <c r="HY105" s="5"/>
      <c r="HZ105" s="5"/>
      <c r="IA105" s="5"/>
      <c r="IB105" s="5"/>
      <c r="IC105" s="5"/>
      <c r="ID105" s="5"/>
      <c r="IE105" s="5"/>
      <c r="IF105" s="5"/>
      <c r="IG105" s="5"/>
      <c r="IH105" s="5"/>
      <c r="II105" s="5"/>
      <c r="IJ105" s="5"/>
      <c r="IK105" s="5"/>
      <c r="IL105" s="5"/>
      <c r="IM105" s="5"/>
      <c r="IN105" s="5"/>
      <c r="IO105" s="5"/>
      <c r="IP105" s="5"/>
      <c r="IQ105" s="5"/>
      <c r="IR105" s="5"/>
      <c r="IS105" s="5"/>
      <c r="IT105" s="5"/>
      <c r="IU105" s="5"/>
      <c r="IV105" s="5"/>
    </row>
    <row r="106" spans="1:256" x14ac:dyDescent="0.25">
      <c r="A106" s="108" t="s">
        <v>8</v>
      </c>
      <c r="B106" s="269" t="s">
        <v>171</v>
      </c>
      <c r="C106" s="270"/>
      <c r="D106" s="270"/>
      <c r="E106" s="270"/>
      <c r="F106" s="270"/>
      <c r="G106" s="270"/>
      <c r="H106" s="271"/>
      <c r="I106" s="142">
        <f>((1/12*4)+(1.33/12*4))/12*0.0025*100%</f>
        <v>1.6180555555555555E-4</v>
      </c>
      <c r="J106" s="24">
        <f>I34*I106</f>
        <v>0.61492500224116153</v>
      </c>
      <c r="K106" s="6"/>
      <c r="L106" s="49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  <c r="EN106" s="5"/>
      <c r="EO106" s="5"/>
      <c r="EP106" s="5"/>
      <c r="EQ106" s="5"/>
      <c r="ER106" s="5"/>
      <c r="ES106" s="5"/>
      <c r="ET106" s="5"/>
      <c r="EU106" s="5"/>
      <c r="EV106" s="5"/>
      <c r="EW106" s="5"/>
      <c r="EX106" s="5"/>
      <c r="EY106" s="5"/>
      <c r="EZ106" s="5"/>
      <c r="FA106" s="5"/>
      <c r="FB106" s="5"/>
      <c r="FC106" s="5"/>
      <c r="FD106" s="5"/>
      <c r="FE106" s="5"/>
      <c r="FF106" s="5"/>
      <c r="FG106" s="5"/>
      <c r="FH106" s="5"/>
      <c r="FI106" s="5"/>
      <c r="FJ106" s="5"/>
      <c r="FK106" s="5"/>
      <c r="FL106" s="5"/>
      <c r="FM106" s="5"/>
      <c r="FN106" s="5"/>
      <c r="FO106" s="5"/>
      <c r="FP106" s="5"/>
      <c r="FQ106" s="5"/>
      <c r="FR106" s="5"/>
      <c r="FS106" s="5"/>
      <c r="FT106" s="5"/>
      <c r="FU106" s="5"/>
      <c r="FV106" s="5"/>
      <c r="FW106" s="5"/>
      <c r="FX106" s="5"/>
      <c r="FY106" s="5"/>
      <c r="FZ106" s="5"/>
      <c r="GA106" s="5"/>
      <c r="GB106" s="5"/>
      <c r="GC106" s="5"/>
      <c r="GD106" s="5"/>
      <c r="GE106" s="5"/>
      <c r="GF106" s="5"/>
      <c r="GG106" s="5"/>
      <c r="GH106" s="5"/>
      <c r="GI106" s="5"/>
      <c r="GJ106" s="5"/>
      <c r="GK106" s="5"/>
      <c r="GL106" s="5"/>
      <c r="GM106" s="5"/>
      <c r="GN106" s="5"/>
      <c r="GO106" s="5"/>
      <c r="GP106" s="5"/>
      <c r="GQ106" s="5"/>
      <c r="GR106" s="5"/>
      <c r="GS106" s="5"/>
      <c r="GT106" s="5"/>
      <c r="GU106" s="5"/>
      <c r="GV106" s="5"/>
      <c r="GW106" s="5"/>
      <c r="GX106" s="5"/>
      <c r="GY106" s="5"/>
      <c r="GZ106" s="5"/>
      <c r="HA106" s="5"/>
      <c r="HB106" s="5"/>
      <c r="HC106" s="5"/>
      <c r="HD106" s="5"/>
      <c r="HE106" s="5"/>
      <c r="HF106" s="5"/>
      <c r="HG106" s="5"/>
      <c r="HH106" s="5"/>
      <c r="HI106" s="5"/>
      <c r="HJ106" s="5"/>
      <c r="HK106" s="5"/>
      <c r="HL106" s="5"/>
      <c r="HM106" s="5"/>
      <c r="HN106" s="5"/>
      <c r="HO106" s="5"/>
      <c r="HP106" s="5"/>
      <c r="HQ106" s="5"/>
      <c r="HR106" s="5"/>
      <c r="HS106" s="5"/>
      <c r="HT106" s="5"/>
      <c r="HU106" s="5"/>
      <c r="HV106" s="5"/>
      <c r="HW106" s="5"/>
      <c r="HX106" s="5"/>
      <c r="HY106" s="5"/>
      <c r="HZ106" s="5"/>
      <c r="IA106" s="5"/>
      <c r="IB106" s="5"/>
      <c r="IC106" s="5"/>
      <c r="ID106" s="5"/>
      <c r="IE106" s="5"/>
      <c r="IF106" s="5"/>
      <c r="IG106" s="5"/>
      <c r="IH106" s="5"/>
      <c r="II106" s="5"/>
      <c r="IJ106" s="5"/>
      <c r="IK106" s="5"/>
      <c r="IL106" s="5"/>
      <c r="IM106" s="5"/>
      <c r="IN106" s="5"/>
      <c r="IO106" s="5"/>
      <c r="IP106" s="5"/>
      <c r="IQ106" s="5"/>
      <c r="IR106" s="5"/>
      <c r="IS106" s="5"/>
      <c r="IT106" s="5"/>
      <c r="IU106" s="5"/>
      <c r="IV106" s="5"/>
    </row>
    <row r="107" spans="1:256" ht="28.5" customHeight="1" x14ac:dyDescent="0.25">
      <c r="A107" s="1" t="s">
        <v>32</v>
      </c>
      <c r="B107" s="269" t="s">
        <v>175</v>
      </c>
      <c r="C107" s="270"/>
      <c r="D107" s="270"/>
      <c r="E107" s="270"/>
      <c r="F107" s="270"/>
      <c r="G107" s="270"/>
      <c r="H107" s="271"/>
      <c r="I107" s="44">
        <f>(H43*H58)+SUM(I102:I106)*H58</f>
        <v>9.4953455555555552E-2</v>
      </c>
      <c r="J107" s="24">
        <f>I34*I107</f>
        <v>360.86062477785703</v>
      </c>
      <c r="K107" s="6"/>
      <c r="L107" s="38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  <c r="EM107" s="5"/>
      <c r="EN107" s="5"/>
      <c r="EO107" s="5"/>
      <c r="EP107" s="5"/>
      <c r="EQ107" s="5"/>
      <c r="ER107" s="5"/>
      <c r="ES107" s="5"/>
      <c r="ET107" s="5"/>
      <c r="EU107" s="5"/>
      <c r="EV107" s="5"/>
      <c r="EW107" s="5"/>
      <c r="EX107" s="5"/>
      <c r="EY107" s="5"/>
      <c r="EZ107" s="5"/>
      <c r="FA107" s="5"/>
      <c r="FB107" s="5"/>
      <c r="FC107" s="5"/>
      <c r="FD107" s="5"/>
      <c r="FE107" s="5"/>
      <c r="FF107" s="5"/>
      <c r="FG107" s="5"/>
      <c r="FH107" s="5"/>
      <c r="FI107" s="5"/>
      <c r="FJ107" s="5"/>
      <c r="FK107" s="5"/>
      <c r="FL107" s="5"/>
      <c r="FM107" s="5"/>
      <c r="FN107" s="5"/>
      <c r="FO107" s="5"/>
      <c r="FP107" s="5"/>
      <c r="FQ107" s="5"/>
      <c r="FR107" s="5"/>
      <c r="FS107" s="5"/>
      <c r="FT107" s="5"/>
      <c r="FU107" s="5"/>
      <c r="FV107" s="5"/>
      <c r="FW107" s="5"/>
      <c r="FX107" s="5"/>
      <c r="FY107" s="5"/>
      <c r="FZ107" s="5"/>
      <c r="GA107" s="5"/>
      <c r="GB107" s="5"/>
      <c r="GC107" s="5"/>
      <c r="GD107" s="5"/>
      <c r="GE107" s="5"/>
      <c r="GF107" s="5"/>
      <c r="GG107" s="5"/>
      <c r="GH107" s="5"/>
      <c r="GI107" s="5"/>
      <c r="GJ107" s="5"/>
      <c r="GK107" s="5"/>
      <c r="GL107" s="5"/>
      <c r="GM107" s="5"/>
      <c r="GN107" s="5"/>
      <c r="GO107" s="5"/>
      <c r="GP107" s="5"/>
      <c r="GQ107" s="5"/>
      <c r="GR107" s="5"/>
      <c r="GS107" s="5"/>
      <c r="GT107" s="5"/>
      <c r="GU107" s="5"/>
      <c r="GV107" s="5"/>
      <c r="GW107" s="5"/>
      <c r="GX107" s="5"/>
      <c r="GY107" s="5"/>
      <c r="GZ107" s="5"/>
      <c r="HA107" s="5"/>
      <c r="HB107" s="5"/>
      <c r="HC107" s="5"/>
      <c r="HD107" s="5"/>
      <c r="HE107" s="5"/>
      <c r="HF107" s="5"/>
      <c r="HG107" s="5"/>
      <c r="HH107" s="5"/>
      <c r="HI107" s="5"/>
      <c r="HJ107" s="5"/>
      <c r="HK107" s="5"/>
      <c r="HL107" s="5"/>
      <c r="HM107" s="5"/>
      <c r="HN107" s="5"/>
      <c r="HO107" s="5"/>
      <c r="HP107" s="5"/>
      <c r="HQ107" s="5"/>
      <c r="HR107" s="5"/>
      <c r="HS107" s="5"/>
      <c r="HT107" s="5"/>
      <c r="HU107" s="5"/>
      <c r="HV107" s="5"/>
      <c r="HW107" s="5"/>
      <c r="HX107" s="5"/>
      <c r="HY107" s="5"/>
      <c r="HZ107" s="5"/>
      <c r="IA107" s="5"/>
      <c r="IB107" s="5"/>
      <c r="IC107" s="5"/>
      <c r="ID107" s="5"/>
      <c r="IE107" s="5"/>
      <c r="IF107" s="5"/>
      <c r="IG107" s="5"/>
      <c r="IH107" s="5"/>
      <c r="II107" s="5"/>
      <c r="IJ107" s="5"/>
      <c r="IK107" s="5"/>
      <c r="IL107" s="5"/>
      <c r="IM107" s="5"/>
      <c r="IN107" s="5"/>
      <c r="IO107" s="5"/>
      <c r="IP107" s="5"/>
      <c r="IQ107" s="5"/>
      <c r="IR107" s="5"/>
      <c r="IS107" s="5"/>
      <c r="IT107" s="5"/>
      <c r="IU107" s="5"/>
      <c r="IV107" s="5"/>
    </row>
    <row r="108" spans="1:256" ht="15.75" customHeight="1" x14ac:dyDescent="0.25">
      <c r="A108" s="50"/>
      <c r="B108" s="251" t="s">
        <v>73</v>
      </c>
      <c r="C108" s="252"/>
      <c r="D108" s="252"/>
      <c r="E108" s="252"/>
      <c r="F108" s="252"/>
      <c r="G108" s="252"/>
      <c r="H108" s="253"/>
      <c r="I108" s="48">
        <f>SUM(I102:I107)</f>
        <v>0.14867914999999998</v>
      </c>
      <c r="J108" s="31">
        <f>SUM(J102:J107)</f>
        <v>565.0394779898204</v>
      </c>
      <c r="K108" s="6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  <c r="EN108" s="5"/>
      <c r="EO108" s="5"/>
      <c r="EP108" s="5"/>
      <c r="EQ108" s="5"/>
      <c r="ER108" s="5"/>
      <c r="ES108" s="5"/>
      <c r="ET108" s="5"/>
      <c r="EU108" s="5"/>
      <c r="EV108" s="5"/>
      <c r="EW108" s="5"/>
      <c r="EX108" s="5"/>
      <c r="EY108" s="5"/>
      <c r="EZ108" s="5"/>
      <c r="FA108" s="5"/>
      <c r="FB108" s="5"/>
      <c r="FC108" s="5"/>
      <c r="FD108" s="5"/>
      <c r="FE108" s="5"/>
      <c r="FF108" s="5"/>
      <c r="FG108" s="5"/>
      <c r="FH108" s="5"/>
      <c r="FI108" s="5"/>
      <c r="FJ108" s="5"/>
      <c r="FK108" s="5"/>
      <c r="FL108" s="5"/>
      <c r="FM108" s="5"/>
      <c r="FN108" s="5"/>
      <c r="FO108" s="5"/>
      <c r="FP108" s="5"/>
      <c r="FQ108" s="5"/>
      <c r="FR108" s="5"/>
      <c r="FS108" s="5"/>
      <c r="FT108" s="5"/>
      <c r="FU108" s="5"/>
      <c r="FV108" s="5"/>
      <c r="FW108" s="5"/>
      <c r="FX108" s="5"/>
      <c r="FY108" s="5"/>
      <c r="FZ108" s="5"/>
      <c r="GA108" s="5"/>
      <c r="GB108" s="5"/>
      <c r="GC108" s="5"/>
      <c r="GD108" s="5"/>
      <c r="GE108" s="5"/>
      <c r="GF108" s="5"/>
      <c r="GG108" s="5"/>
      <c r="GH108" s="5"/>
      <c r="GI108" s="5"/>
      <c r="GJ108" s="5"/>
      <c r="GK108" s="5"/>
      <c r="GL108" s="5"/>
      <c r="GM108" s="5"/>
      <c r="GN108" s="5"/>
      <c r="GO108" s="5"/>
      <c r="GP108" s="5"/>
      <c r="GQ108" s="5"/>
      <c r="GR108" s="5"/>
      <c r="GS108" s="5"/>
      <c r="GT108" s="5"/>
      <c r="GU108" s="5"/>
      <c r="GV108" s="5"/>
      <c r="GW108" s="5"/>
      <c r="GX108" s="5"/>
      <c r="GY108" s="5"/>
      <c r="GZ108" s="5"/>
      <c r="HA108" s="5"/>
      <c r="HB108" s="5"/>
      <c r="HC108" s="5"/>
      <c r="HD108" s="5"/>
      <c r="HE108" s="5"/>
      <c r="HF108" s="5"/>
      <c r="HG108" s="5"/>
      <c r="HH108" s="5"/>
      <c r="HI108" s="5"/>
      <c r="HJ108" s="5"/>
      <c r="HK108" s="5"/>
      <c r="HL108" s="5"/>
      <c r="HM108" s="5"/>
      <c r="HN108" s="5"/>
      <c r="HO108" s="5"/>
      <c r="HP108" s="5"/>
      <c r="HQ108" s="5"/>
      <c r="HR108" s="5"/>
      <c r="HS108" s="5"/>
      <c r="HT108" s="5"/>
      <c r="HU108" s="5"/>
      <c r="HV108" s="5"/>
      <c r="HW108" s="5"/>
      <c r="HX108" s="5"/>
      <c r="HY108" s="5"/>
      <c r="HZ108" s="5"/>
      <c r="IA108" s="5"/>
      <c r="IB108" s="5"/>
      <c r="IC108" s="5"/>
      <c r="ID108" s="5"/>
      <c r="IE108" s="5"/>
      <c r="IF108" s="5"/>
      <c r="IG108" s="5"/>
      <c r="IH108" s="5"/>
      <c r="II108" s="5"/>
      <c r="IJ108" s="5"/>
      <c r="IK108" s="5"/>
      <c r="IL108" s="5"/>
      <c r="IM108" s="5"/>
      <c r="IN108" s="5"/>
      <c r="IO108" s="5"/>
      <c r="IP108" s="5"/>
      <c r="IQ108" s="5"/>
      <c r="IR108" s="5"/>
      <c r="IS108" s="5"/>
      <c r="IT108" s="5"/>
      <c r="IU108" s="5"/>
      <c r="IV108" s="5"/>
    </row>
    <row r="109" spans="1:256" ht="15" customHeight="1" x14ac:dyDescent="0.25">
      <c r="A109" s="281"/>
      <c r="B109" s="281"/>
      <c r="C109" s="281"/>
      <c r="D109" s="281"/>
      <c r="E109" s="281"/>
      <c r="F109" s="281"/>
      <c r="G109" s="281"/>
      <c r="H109" s="281"/>
      <c r="I109" s="281"/>
      <c r="J109" s="281"/>
      <c r="K109" s="7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  <c r="EN109" s="5"/>
      <c r="EO109" s="5"/>
      <c r="EP109" s="5"/>
      <c r="EQ109" s="5"/>
      <c r="ER109" s="5"/>
      <c r="ES109" s="5"/>
      <c r="ET109" s="5"/>
      <c r="EU109" s="5"/>
      <c r="EV109" s="5"/>
      <c r="EW109" s="5"/>
      <c r="EX109" s="5"/>
      <c r="EY109" s="5"/>
      <c r="EZ109" s="5"/>
      <c r="FA109" s="5"/>
      <c r="FB109" s="5"/>
      <c r="FC109" s="5"/>
      <c r="FD109" s="5"/>
      <c r="FE109" s="5"/>
      <c r="FF109" s="5"/>
      <c r="FG109" s="5"/>
      <c r="FH109" s="5"/>
      <c r="FI109" s="5"/>
      <c r="FJ109" s="5"/>
      <c r="FK109" s="5"/>
      <c r="FL109" s="5"/>
      <c r="FM109" s="5"/>
      <c r="FN109" s="5"/>
      <c r="FO109" s="5"/>
      <c r="FP109" s="5"/>
      <c r="FQ109" s="5"/>
      <c r="FR109" s="5"/>
      <c r="FS109" s="5"/>
      <c r="FT109" s="5"/>
      <c r="FU109" s="5"/>
      <c r="FV109" s="5"/>
      <c r="FW109" s="5"/>
      <c r="FX109" s="5"/>
      <c r="FY109" s="5"/>
      <c r="FZ109" s="5"/>
      <c r="GA109" s="5"/>
      <c r="GB109" s="5"/>
      <c r="GC109" s="5"/>
      <c r="GD109" s="5"/>
      <c r="GE109" s="5"/>
      <c r="GF109" s="5"/>
      <c r="GG109" s="5"/>
      <c r="GH109" s="5"/>
      <c r="GI109" s="5"/>
      <c r="GJ109" s="5"/>
      <c r="GK109" s="5"/>
      <c r="GL109" s="5"/>
      <c r="GM109" s="5"/>
      <c r="GN109" s="5"/>
      <c r="GO109" s="5"/>
      <c r="GP109" s="5"/>
      <c r="GQ109" s="5"/>
      <c r="GR109" s="5"/>
      <c r="GS109" s="5"/>
      <c r="GT109" s="5"/>
      <c r="GU109" s="5"/>
      <c r="GV109" s="5"/>
      <c r="GW109" s="5"/>
      <c r="GX109" s="5"/>
      <c r="GY109" s="5"/>
      <c r="GZ109" s="5"/>
      <c r="HA109" s="5"/>
      <c r="HB109" s="5"/>
      <c r="HC109" s="5"/>
      <c r="HD109" s="5"/>
      <c r="HE109" s="5"/>
      <c r="HF109" s="5"/>
      <c r="HG109" s="5"/>
      <c r="HH109" s="5"/>
      <c r="HI109" s="5"/>
      <c r="HJ109" s="5"/>
      <c r="HK109" s="5"/>
      <c r="HL109" s="5"/>
      <c r="HM109" s="5"/>
      <c r="HN109" s="5"/>
      <c r="HO109" s="5"/>
      <c r="HP109" s="5"/>
      <c r="HQ109" s="5"/>
      <c r="HR109" s="5"/>
      <c r="HS109" s="5"/>
      <c r="HT109" s="5"/>
      <c r="HU109" s="5"/>
      <c r="HV109" s="5"/>
      <c r="HW109" s="5"/>
      <c r="HX109" s="5"/>
      <c r="HY109" s="5"/>
      <c r="HZ109" s="5"/>
      <c r="IA109" s="5"/>
      <c r="IB109" s="5"/>
      <c r="IC109" s="5"/>
      <c r="ID109" s="5"/>
      <c r="IE109" s="5"/>
      <c r="IF109" s="5"/>
      <c r="IG109" s="5"/>
      <c r="IH109" s="5"/>
      <c r="II109" s="5"/>
      <c r="IJ109" s="5"/>
      <c r="IK109" s="5"/>
      <c r="IL109" s="5"/>
      <c r="IM109" s="5"/>
      <c r="IN109" s="5"/>
      <c r="IO109" s="5"/>
      <c r="IP109" s="5"/>
      <c r="IQ109" s="5"/>
      <c r="IR109" s="5"/>
      <c r="IS109" s="5"/>
      <c r="IT109" s="5"/>
      <c r="IU109" s="5"/>
      <c r="IV109" s="5"/>
    </row>
    <row r="110" spans="1:256" customFormat="1" ht="15" customHeight="1" x14ac:dyDescent="0.25">
      <c r="A110" s="283"/>
      <c r="B110" s="283"/>
      <c r="C110" s="283"/>
      <c r="D110" s="283"/>
      <c r="E110" s="283"/>
      <c r="F110" s="283"/>
      <c r="G110" s="283"/>
      <c r="H110" s="283"/>
      <c r="I110" s="283"/>
      <c r="J110" s="283"/>
      <c r="K110" s="123"/>
    </row>
    <row r="111" spans="1:256" s="72" customFormat="1" ht="15.75" x14ac:dyDescent="0.25">
      <c r="A111" s="284" t="s">
        <v>142</v>
      </c>
      <c r="B111" s="284"/>
      <c r="C111" s="284"/>
      <c r="D111" s="284"/>
      <c r="E111" s="284"/>
      <c r="F111" s="284"/>
      <c r="G111" s="284"/>
      <c r="H111" s="284"/>
      <c r="I111" s="284"/>
      <c r="L111" s="143"/>
    </row>
    <row r="112" spans="1:256" s="72" customFormat="1" ht="15.75" x14ac:dyDescent="0.25">
      <c r="A112" s="124"/>
    </row>
    <row r="113" spans="1:256" s="72" customFormat="1" ht="15.75" x14ac:dyDescent="0.25">
      <c r="A113" s="85" t="s">
        <v>143</v>
      </c>
      <c r="B113" s="280" t="s">
        <v>144</v>
      </c>
      <c r="C113" s="280"/>
      <c r="D113" s="280"/>
      <c r="E113" s="280"/>
      <c r="F113" s="280"/>
      <c r="G113" s="280"/>
      <c r="H113" s="280"/>
      <c r="I113" s="85" t="s">
        <v>19</v>
      </c>
    </row>
    <row r="114" spans="1:256" s="72" customFormat="1" ht="15.75" x14ac:dyDescent="0.25">
      <c r="A114" s="125" t="s">
        <v>13</v>
      </c>
      <c r="B114" s="285" t="s">
        <v>163</v>
      </c>
      <c r="C114" s="285"/>
      <c r="D114" s="285"/>
      <c r="E114" s="285"/>
      <c r="F114" s="285"/>
      <c r="G114" s="285"/>
      <c r="H114" s="285"/>
      <c r="I114" s="126">
        <f>(I31/220)*1.5*15</f>
        <v>278.53056818181818</v>
      </c>
    </row>
    <row r="115" spans="1:256" s="72" customFormat="1" ht="15.75" x14ac:dyDescent="0.25">
      <c r="A115" s="280" t="s">
        <v>1</v>
      </c>
      <c r="B115" s="280"/>
      <c r="C115" s="280"/>
      <c r="D115" s="280"/>
      <c r="E115" s="280"/>
      <c r="F115" s="280"/>
      <c r="G115" s="280"/>
      <c r="H115" s="280"/>
      <c r="I115" s="127">
        <f>I114</f>
        <v>278.53056818181818</v>
      </c>
    </row>
    <row r="116" spans="1:256" ht="18.95" customHeight="1" x14ac:dyDescent="0.25">
      <c r="A116" s="281"/>
      <c r="B116" s="281"/>
      <c r="C116" s="281"/>
      <c r="D116" s="281"/>
      <c r="E116" s="281"/>
      <c r="F116" s="281"/>
      <c r="G116" s="281"/>
      <c r="H116" s="281"/>
      <c r="I116" s="281"/>
      <c r="J116" s="123"/>
      <c r="K116" s="7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  <c r="DC116" s="5"/>
      <c r="DD116" s="5"/>
      <c r="DE116" s="5"/>
      <c r="DF116" s="5"/>
      <c r="DG116" s="5"/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  <c r="DS116" s="5"/>
      <c r="DT116" s="5"/>
      <c r="DU116" s="5"/>
      <c r="DV116" s="5"/>
      <c r="DW116" s="5"/>
      <c r="DX116" s="5"/>
      <c r="DY116" s="5"/>
      <c r="DZ116" s="5"/>
      <c r="EA116" s="5"/>
      <c r="EB116" s="5"/>
      <c r="EC116" s="5"/>
      <c r="ED116" s="5"/>
      <c r="EE116" s="5"/>
      <c r="EF116" s="5"/>
      <c r="EG116" s="5"/>
      <c r="EH116" s="5"/>
      <c r="EI116" s="5"/>
      <c r="EJ116" s="5"/>
      <c r="EK116" s="5"/>
      <c r="EL116" s="5"/>
      <c r="EM116" s="5"/>
      <c r="EN116" s="5"/>
      <c r="EO116" s="5"/>
      <c r="EP116" s="5"/>
      <c r="EQ116" s="5"/>
      <c r="ER116" s="5"/>
      <c r="ES116" s="5"/>
      <c r="ET116" s="5"/>
      <c r="EU116" s="5"/>
      <c r="EV116" s="5"/>
      <c r="EW116" s="5"/>
      <c r="EX116" s="5"/>
      <c r="EY116" s="5"/>
      <c r="EZ116" s="5"/>
      <c r="FA116" s="5"/>
      <c r="FB116" s="5"/>
      <c r="FC116" s="5"/>
      <c r="FD116" s="5"/>
      <c r="FE116" s="5"/>
      <c r="FF116" s="5"/>
      <c r="FG116" s="5"/>
      <c r="FH116" s="5"/>
      <c r="FI116" s="5"/>
      <c r="FJ116" s="5"/>
      <c r="FK116" s="5"/>
      <c r="FL116" s="5"/>
      <c r="FM116" s="5"/>
      <c r="FN116" s="5"/>
      <c r="FO116" s="5"/>
      <c r="FP116" s="5"/>
      <c r="FQ116" s="5"/>
      <c r="FR116" s="5"/>
      <c r="FS116" s="5"/>
      <c r="FT116" s="5"/>
      <c r="FU116" s="5"/>
      <c r="FV116" s="5"/>
      <c r="FW116" s="5"/>
      <c r="FX116" s="5"/>
      <c r="FY116" s="5"/>
      <c r="FZ116" s="5"/>
      <c r="GA116" s="5"/>
      <c r="GB116" s="5"/>
      <c r="GC116" s="5"/>
      <c r="GD116" s="5"/>
      <c r="GE116" s="5"/>
      <c r="GF116" s="5"/>
      <c r="GG116" s="5"/>
      <c r="GH116" s="5"/>
      <c r="GI116" s="5"/>
      <c r="GJ116" s="5"/>
      <c r="GK116" s="5"/>
      <c r="GL116" s="5"/>
      <c r="GM116" s="5"/>
      <c r="GN116" s="5"/>
      <c r="GO116" s="5"/>
      <c r="GP116" s="5"/>
      <c r="GQ116" s="5"/>
      <c r="GR116" s="5"/>
      <c r="GS116" s="5"/>
      <c r="GT116" s="5"/>
      <c r="GU116" s="5"/>
      <c r="GV116" s="5"/>
      <c r="GW116" s="5"/>
      <c r="GX116" s="5"/>
      <c r="GY116" s="5"/>
      <c r="GZ116" s="5"/>
      <c r="HA116" s="5"/>
      <c r="HB116" s="5"/>
      <c r="HC116" s="5"/>
      <c r="HD116" s="5"/>
      <c r="HE116" s="5"/>
      <c r="HF116" s="5"/>
      <c r="HG116" s="5"/>
      <c r="HH116" s="5"/>
      <c r="HI116" s="5"/>
      <c r="HJ116" s="5"/>
      <c r="HK116" s="5"/>
      <c r="HL116" s="5"/>
      <c r="HM116" s="5"/>
      <c r="HN116" s="5"/>
      <c r="HO116" s="5"/>
      <c r="HP116" s="5"/>
      <c r="HQ116" s="5"/>
      <c r="HR116" s="5"/>
      <c r="HS116" s="5"/>
      <c r="HT116" s="5"/>
      <c r="HU116" s="5"/>
      <c r="HV116" s="5"/>
      <c r="HW116" s="5"/>
      <c r="HX116" s="5"/>
      <c r="HY116" s="5"/>
      <c r="HZ116" s="5"/>
      <c r="IA116" s="5"/>
      <c r="IB116" s="5"/>
      <c r="IC116" s="5"/>
      <c r="ID116" s="5"/>
      <c r="IE116" s="5"/>
      <c r="IF116" s="5"/>
      <c r="IG116" s="5"/>
      <c r="IH116" s="5"/>
      <c r="II116" s="5"/>
      <c r="IJ116" s="5"/>
      <c r="IK116" s="5"/>
      <c r="IL116" s="5"/>
      <c r="IM116" s="5"/>
      <c r="IN116" s="5"/>
      <c r="IO116" s="5"/>
      <c r="IP116" s="5"/>
      <c r="IQ116" s="5"/>
      <c r="IR116" s="5"/>
      <c r="IS116" s="5"/>
      <c r="IT116" s="5"/>
      <c r="IU116" s="5"/>
      <c r="IV116" s="5"/>
    </row>
    <row r="117" spans="1:256" ht="18.95" customHeight="1" x14ac:dyDescent="0.25">
      <c r="A117" s="282"/>
      <c r="B117" s="282"/>
      <c r="C117" s="282"/>
      <c r="D117" s="282"/>
      <c r="E117" s="282"/>
      <c r="F117" s="282"/>
      <c r="G117" s="282"/>
      <c r="H117" s="282"/>
      <c r="I117" s="282"/>
      <c r="J117" s="123"/>
      <c r="K117" s="7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  <c r="DQ117" s="5"/>
      <c r="DR117" s="5"/>
      <c r="DS117" s="5"/>
      <c r="DT117" s="5"/>
      <c r="DU117" s="5"/>
      <c r="DV117" s="5"/>
      <c r="DW117" s="5"/>
      <c r="DX117" s="5"/>
      <c r="DY117" s="5"/>
      <c r="DZ117" s="5"/>
      <c r="EA117" s="5"/>
      <c r="EB117" s="5"/>
      <c r="EC117" s="5"/>
      <c r="ED117" s="5"/>
      <c r="EE117" s="5"/>
      <c r="EF117" s="5"/>
      <c r="EG117" s="5"/>
      <c r="EH117" s="5"/>
      <c r="EI117" s="5"/>
      <c r="EJ117" s="5"/>
      <c r="EK117" s="5"/>
      <c r="EL117" s="5"/>
      <c r="EM117" s="5"/>
      <c r="EN117" s="5"/>
      <c r="EO117" s="5"/>
      <c r="EP117" s="5"/>
      <c r="EQ117" s="5"/>
      <c r="ER117" s="5"/>
      <c r="ES117" s="5"/>
      <c r="ET117" s="5"/>
      <c r="EU117" s="5"/>
      <c r="EV117" s="5"/>
      <c r="EW117" s="5"/>
      <c r="EX117" s="5"/>
      <c r="EY117" s="5"/>
      <c r="EZ117" s="5"/>
      <c r="FA117" s="5"/>
      <c r="FB117" s="5"/>
      <c r="FC117" s="5"/>
      <c r="FD117" s="5"/>
      <c r="FE117" s="5"/>
      <c r="FF117" s="5"/>
      <c r="FG117" s="5"/>
      <c r="FH117" s="5"/>
      <c r="FI117" s="5"/>
      <c r="FJ117" s="5"/>
      <c r="FK117" s="5"/>
      <c r="FL117" s="5"/>
      <c r="FM117" s="5"/>
      <c r="FN117" s="5"/>
      <c r="FO117" s="5"/>
      <c r="FP117" s="5"/>
      <c r="FQ117" s="5"/>
      <c r="FR117" s="5"/>
      <c r="FS117" s="5"/>
      <c r="FT117" s="5"/>
      <c r="FU117" s="5"/>
      <c r="FV117" s="5"/>
      <c r="FW117" s="5"/>
      <c r="FX117" s="5"/>
      <c r="FY117" s="5"/>
      <c r="FZ117" s="5"/>
      <c r="GA117" s="5"/>
      <c r="GB117" s="5"/>
      <c r="GC117" s="5"/>
      <c r="GD117" s="5"/>
      <c r="GE117" s="5"/>
      <c r="GF117" s="5"/>
      <c r="GG117" s="5"/>
      <c r="GH117" s="5"/>
      <c r="GI117" s="5"/>
      <c r="GJ117" s="5"/>
      <c r="GK117" s="5"/>
      <c r="GL117" s="5"/>
      <c r="GM117" s="5"/>
      <c r="GN117" s="5"/>
      <c r="GO117" s="5"/>
      <c r="GP117" s="5"/>
      <c r="GQ117" s="5"/>
      <c r="GR117" s="5"/>
      <c r="GS117" s="5"/>
      <c r="GT117" s="5"/>
      <c r="GU117" s="5"/>
      <c r="GV117" s="5"/>
      <c r="GW117" s="5"/>
      <c r="GX117" s="5"/>
      <c r="GY117" s="5"/>
      <c r="GZ117" s="5"/>
      <c r="HA117" s="5"/>
      <c r="HB117" s="5"/>
      <c r="HC117" s="5"/>
      <c r="HD117" s="5"/>
      <c r="HE117" s="5"/>
      <c r="HF117" s="5"/>
      <c r="HG117" s="5"/>
      <c r="HH117" s="5"/>
      <c r="HI117" s="5"/>
      <c r="HJ117" s="5"/>
      <c r="HK117" s="5"/>
      <c r="HL117" s="5"/>
      <c r="HM117" s="5"/>
      <c r="HN117" s="5"/>
      <c r="HO117" s="5"/>
      <c r="HP117" s="5"/>
      <c r="HQ117" s="5"/>
      <c r="HR117" s="5"/>
      <c r="HS117" s="5"/>
      <c r="HT117" s="5"/>
      <c r="HU117" s="5"/>
      <c r="HV117" s="5"/>
      <c r="HW117" s="5"/>
      <c r="HX117" s="5"/>
      <c r="HY117" s="5"/>
      <c r="HZ117" s="5"/>
      <c r="IA117" s="5"/>
      <c r="IB117" s="5"/>
      <c r="IC117" s="5"/>
      <c r="ID117" s="5"/>
      <c r="IE117" s="5"/>
      <c r="IF117" s="5"/>
      <c r="IG117" s="5"/>
      <c r="IH117" s="5"/>
      <c r="II117" s="5"/>
      <c r="IJ117" s="5"/>
      <c r="IK117" s="5"/>
      <c r="IL117" s="5"/>
      <c r="IM117" s="5"/>
      <c r="IN117" s="5"/>
      <c r="IO117" s="5"/>
      <c r="IP117" s="5"/>
      <c r="IQ117" s="5"/>
      <c r="IR117" s="5"/>
      <c r="IS117" s="5"/>
      <c r="IT117" s="5"/>
      <c r="IU117" s="5"/>
      <c r="IV117" s="5"/>
    </row>
    <row r="118" spans="1:256" x14ac:dyDescent="0.25">
      <c r="A118" s="219" t="s">
        <v>50</v>
      </c>
      <c r="B118" s="219"/>
      <c r="C118" s="219"/>
      <c r="D118" s="219"/>
      <c r="E118" s="219"/>
      <c r="F118" s="219"/>
      <c r="G118" s="219"/>
      <c r="H118" s="219"/>
      <c r="I118" s="219"/>
      <c r="J118" s="6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  <c r="DQ118" s="5"/>
      <c r="DR118" s="5"/>
      <c r="DS118" s="5"/>
      <c r="DT118" s="5"/>
      <c r="DU118" s="5"/>
      <c r="DV118" s="5"/>
      <c r="DW118" s="5"/>
      <c r="DX118" s="5"/>
      <c r="DY118" s="5"/>
      <c r="DZ118" s="5"/>
      <c r="EA118" s="5"/>
      <c r="EB118" s="5"/>
      <c r="EC118" s="5"/>
      <c r="ED118" s="5"/>
      <c r="EE118" s="5"/>
      <c r="EF118" s="5"/>
      <c r="EG118" s="5"/>
      <c r="EH118" s="5"/>
      <c r="EI118" s="5"/>
      <c r="EJ118" s="5"/>
      <c r="EK118" s="5"/>
      <c r="EL118" s="5"/>
      <c r="EM118" s="5"/>
      <c r="EN118" s="5"/>
      <c r="EO118" s="5"/>
      <c r="EP118" s="5"/>
      <c r="EQ118" s="5"/>
      <c r="ER118" s="5"/>
      <c r="ES118" s="5"/>
      <c r="ET118" s="5"/>
      <c r="EU118" s="5"/>
      <c r="EV118" s="5"/>
      <c r="EW118" s="5"/>
      <c r="EX118" s="5"/>
      <c r="EY118" s="5"/>
      <c r="EZ118" s="5"/>
      <c r="FA118" s="5"/>
      <c r="FB118" s="5"/>
      <c r="FC118" s="5"/>
      <c r="FD118" s="5"/>
      <c r="FE118" s="5"/>
      <c r="FF118" s="5"/>
      <c r="FG118" s="5"/>
      <c r="FH118" s="5"/>
      <c r="FI118" s="5"/>
      <c r="FJ118" s="5"/>
      <c r="FK118" s="5"/>
      <c r="FL118" s="5"/>
      <c r="FM118" s="5"/>
      <c r="FN118" s="5"/>
      <c r="FO118" s="5"/>
      <c r="FP118" s="5"/>
      <c r="FQ118" s="5"/>
      <c r="FR118" s="5"/>
      <c r="FS118" s="5"/>
      <c r="FT118" s="5"/>
      <c r="FU118" s="5"/>
      <c r="FV118" s="5"/>
      <c r="FW118" s="5"/>
      <c r="FX118" s="5"/>
      <c r="FY118" s="5"/>
      <c r="FZ118" s="5"/>
      <c r="GA118" s="5"/>
      <c r="GB118" s="5"/>
      <c r="GC118" s="5"/>
      <c r="GD118" s="5"/>
      <c r="GE118" s="5"/>
      <c r="GF118" s="5"/>
      <c r="GG118" s="5"/>
      <c r="GH118" s="5"/>
      <c r="GI118" s="5"/>
      <c r="GJ118" s="5"/>
      <c r="GK118" s="5"/>
      <c r="GL118" s="5"/>
      <c r="GM118" s="5"/>
      <c r="GN118" s="5"/>
      <c r="GO118" s="5"/>
      <c r="GP118" s="5"/>
      <c r="GQ118" s="5"/>
      <c r="GR118" s="5"/>
      <c r="GS118" s="5"/>
      <c r="GT118" s="5"/>
      <c r="GU118" s="5"/>
      <c r="GV118" s="5"/>
      <c r="GW118" s="5"/>
      <c r="GX118" s="5"/>
      <c r="GY118" s="5"/>
      <c r="GZ118" s="5"/>
      <c r="HA118" s="5"/>
      <c r="HB118" s="5"/>
      <c r="HC118" s="5"/>
      <c r="HD118" s="5"/>
      <c r="HE118" s="5"/>
      <c r="HF118" s="5"/>
      <c r="HG118" s="5"/>
      <c r="HH118" s="5"/>
      <c r="HI118" s="5"/>
      <c r="HJ118" s="5"/>
      <c r="HK118" s="5"/>
      <c r="HL118" s="5"/>
      <c r="HM118" s="5"/>
      <c r="HN118" s="5"/>
      <c r="HO118" s="5"/>
      <c r="HP118" s="5"/>
      <c r="HQ118" s="5"/>
      <c r="HR118" s="5"/>
      <c r="HS118" s="5"/>
      <c r="HT118" s="5"/>
      <c r="HU118" s="5"/>
      <c r="HV118" s="5"/>
      <c r="HW118" s="5"/>
      <c r="HX118" s="5"/>
      <c r="HY118" s="5"/>
      <c r="HZ118" s="5"/>
      <c r="IA118" s="5"/>
      <c r="IB118" s="5"/>
      <c r="IC118" s="5"/>
      <c r="ID118" s="5"/>
      <c r="IE118" s="5"/>
      <c r="IF118" s="5"/>
      <c r="IG118" s="5"/>
      <c r="IH118" s="5"/>
      <c r="II118" s="5"/>
      <c r="IJ118" s="5"/>
      <c r="IK118" s="5"/>
      <c r="IL118" s="5"/>
      <c r="IM118" s="5"/>
      <c r="IN118" s="5"/>
      <c r="IO118" s="5"/>
      <c r="IP118" s="5"/>
      <c r="IQ118" s="5"/>
      <c r="IR118" s="5"/>
      <c r="IS118" s="5"/>
      <c r="IT118" s="5"/>
      <c r="IU118" s="5"/>
      <c r="IV118" s="5"/>
    </row>
    <row r="119" spans="1:256" x14ac:dyDescent="0.25">
      <c r="A119" s="81">
        <v>4</v>
      </c>
      <c r="B119" s="238" t="s">
        <v>51</v>
      </c>
      <c r="C119" s="238"/>
      <c r="D119" s="238"/>
      <c r="E119" s="238"/>
      <c r="F119" s="238"/>
      <c r="G119" s="238"/>
      <c r="H119" s="238"/>
      <c r="I119" s="4" t="s">
        <v>19</v>
      </c>
      <c r="J119" s="6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  <c r="DW119" s="5"/>
      <c r="DX119" s="5"/>
      <c r="DY119" s="5"/>
      <c r="DZ119" s="5"/>
      <c r="EA119" s="5"/>
      <c r="EB119" s="5"/>
      <c r="EC119" s="5"/>
      <c r="ED119" s="5"/>
      <c r="EE119" s="5"/>
      <c r="EF119" s="5"/>
      <c r="EG119" s="5"/>
      <c r="EH119" s="5"/>
      <c r="EI119" s="5"/>
      <c r="EJ119" s="5"/>
      <c r="EK119" s="5"/>
      <c r="EL119" s="5"/>
      <c r="EM119" s="5"/>
      <c r="EN119" s="5"/>
      <c r="EO119" s="5"/>
      <c r="EP119" s="5"/>
      <c r="EQ119" s="5"/>
      <c r="ER119" s="5"/>
      <c r="ES119" s="5"/>
      <c r="ET119" s="5"/>
      <c r="EU119" s="5"/>
      <c r="EV119" s="5"/>
      <c r="EW119" s="5"/>
      <c r="EX119" s="5"/>
      <c r="EY119" s="5"/>
      <c r="EZ119" s="5"/>
      <c r="FA119" s="5"/>
      <c r="FB119" s="5"/>
      <c r="FC119" s="5"/>
      <c r="FD119" s="5"/>
      <c r="FE119" s="5"/>
      <c r="FF119" s="5"/>
      <c r="FG119" s="5"/>
      <c r="FH119" s="5"/>
      <c r="FI119" s="5"/>
      <c r="FJ119" s="5"/>
      <c r="FK119" s="5"/>
      <c r="FL119" s="5"/>
      <c r="FM119" s="5"/>
      <c r="FN119" s="5"/>
      <c r="FO119" s="5"/>
      <c r="FP119" s="5"/>
      <c r="FQ119" s="5"/>
      <c r="FR119" s="5"/>
      <c r="FS119" s="5"/>
      <c r="FT119" s="5"/>
      <c r="FU119" s="5"/>
      <c r="FV119" s="5"/>
      <c r="FW119" s="5"/>
      <c r="FX119" s="5"/>
      <c r="FY119" s="5"/>
      <c r="FZ119" s="5"/>
      <c r="GA119" s="5"/>
      <c r="GB119" s="5"/>
      <c r="GC119" s="5"/>
      <c r="GD119" s="5"/>
      <c r="GE119" s="5"/>
      <c r="GF119" s="5"/>
      <c r="GG119" s="5"/>
      <c r="GH119" s="5"/>
      <c r="GI119" s="5"/>
      <c r="GJ119" s="5"/>
      <c r="GK119" s="5"/>
      <c r="GL119" s="5"/>
      <c r="GM119" s="5"/>
      <c r="GN119" s="5"/>
      <c r="GO119" s="5"/>
      <c r="GP119" s="5"/>
      <c r="GQ119" s="5"/>
      <c r="GR119" s="5"/>
      <c r="GS119" s="5"/>
      <c r="GT119" s="5"/>
      <c r="GU119" s="5"/>
      <c r="GV119" s="5"/>
      <c r="GW119" s="5"/>
      <c r="GX119" s="5"/>
      <c r="GY119" s="5"/>
      <c r="GZ119" s="5"/>
      <c r="HA119" s="5"/>
      <c r="HB119" s="5"/>
      <c r="HC119" s="5"/>
      <c r="HD119" s="5"/>
      <c r="HE119" s="5"/>
      <c r="HF119" s="5"/>
      <c r="HG119" s="5"/>
      <c r="HH119" s="5"/>
      <c r="HI119" s="5"/>
      <c r="HJ119" s="5"/>
      <c r="HK119" s="5"/>
      <c r="HL119" s="5"/>
      <c r="HM119" s="5"/>
      <c r="HN119" s="5"/>
      <c r="HO119" s="5"/>
      <c r="HP119" s="5"/>
      <c r="HQ119" s="5"/>
      <c r="HR119" s="5"/>
      <c r="HS119" s="5"/>
      <c r="HT119" s="5"/>
      <c r="HU119" s="5"/>
      <c r="HV119" s="5"/>
      <c r="HW119" s="5"/>
      <c r="HX119" s="5"/>
      <c r="HY119" s="5"/>
      <c r="HZ119" s="5"/>
      <c r="IA119" s="5"/>
      <c r="IB119" s="5"/>
      <c r="IC119" s="5"/>
      <c r="ID119" s="5"/>
      <c r="IE119" s="5"/>
      <c r="IF119" s="5"/>
      <c r="IG119" s="5"/>
      <c r="IH119" s="5"/>
      <c r="II119" s="5"/>
      <c r="IJ119" s="5"/>
      <c r="IK119" s="5"/>
      <c r="IL119" s="5"/>
      <c r="IM119" s="5"/>
      <c r="IN119" s="5"/>
      <c r="IO119" s="5"/>
      <c r="IP119" s="5"/>
      <c r="IQ119" s="5"/>
      <c r="IR119" s="5"/>
      <c r="IS119" s="5"/>
      <c r="IT119" s="5"/>
      <c r="IU119" s="5"/>
      <c r="IV119" s="5"/>
    </row>
    <row r="120" spans="1:256" ht="19.899999999999999" customHeight="1" x14ac:dyDescent="0.25">
      <c r="A120" s="80" t="s">
        <v>48</v>
      </c>
      <c r="B120" s="275" t="s">
        <v>49</v>
      </c>
      <c r="C120" s="275"/>
      <c r="D120" s="275"/>
      <c r="E120" s="275"/>
      <c r="F120" s="275"/>
      <c r="G120" s="275"/>
      <c r="H120" s="275"/>
      <c r="I120" s="24">
        <f>J108</f>
        <v>565.0394779898204</v>
      </c>
      <c r="J120" s="6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  <c r="DC120" s="5"/>
      <c r="DD120" s="5"/>
      <c r="DE120" s="5"/>
      <c r="DF120" s="5"/>
      <c r="DG120" s="5"/>
      <c r="DH120" s="5"/>
      <c r="DI120" s="5"/>
      <c r="DJ120" s="5"/>
      <c r="DK120" s="5"/>
      <c r="DL120" s="5"/>
      <c r="DM120" s="5"/>
      <c r="DN120" s="5"/>
      <c r="DO120" s="5"/>
      <c r="DP120" s="5"/>
      <c r="DQ120" s="5"/>
      <c r="DR120" s="5"/>
      <c r="DS120" s="5"/>
      <c r="DT120" s="5"/>
      <c r="DU120" s="5"/>
      <c r="DV120" s="5"/>
      <c r="DW120" s="5"/>
      <c r="DX120" s="5"/>
      <c r="DY120" s="5"/>
      <c r="DZ120" s="5"/>
      <c r="EA120" s="5"/>
      <c r="EB120" s="5"/>
      <c r="EC120" s="5"/>
      <c r="ED120" s="5"/>
      <c r="EE120" s="5"/>
      <c r="EF120" s="5"/>
      <c r="EG120" s="5"/>
      <c r="EH120" s="5"/>
      <c r="EI120" s="5"/>
      <c r="EJ120" s="5"/>
      <c r="EK120" s="5"/>
      <c r="EL120" s="5"/>
      <c r="EM120" s="5"/>
      <c r="EN120" s="5"/>
      <c r="EO120" s="5"/>
      <c r="EP120" s="5"/>
      <c r="EQ120" s="5"/>
      <c r="ER120" s="5"/>
      <c r="ES120" s="5"/>
      <c r="ET120" s="5"/>
      <c r="EU120" s="5"/>
      <c r="EV120" s="5"/>
      <c r="EW120" s="5"/>
      <c r="EX120" s="5"/>
      <c r="EY120" s="5"/>
      <c r="EZ120" s="5"/>
      <c r="FA120" s="5"/>
      <c r="FB120" s="5"/>
      <c r="FC120" s="5"/>
      <c r="FD120" s="5"/>
      <c r="FE120" s="5"/>
      <c r="FF120" s="5"/>
      <c r="FG120" s="5"/>
      <c r="FH120" s="5"/>
      <c r="FI120" s="5"/>
      <c r="FJ120" s="5"/>
      <c r="FK120" s="5"/>
      <c r="FL120" s="5"/>
      <c r="FM120" s="5"/>
      <c r="FN120" s="5"/>
      <c r="FO120" s="5"/>
      <c r="FP120" s="5"/>
      <c r="FQ120" s="5"/>
      <c r="FR120" s="5"/>
      <c r="FS120" s="5"/>
      <c r="FT120" s="5"/>
      <c r="FU120" s="5"/>
      <c r="FV120" s="5"/>
      <c r="FW120" s="5"/>
      <c r="FX120" s="5"/>
      <c r="FY120" s="5"/>
      <c r="FZ120" s="5"/>
      <c r="GA120" s="5"/>
      <c r="GB120" s="5"/>
      <c r="GC120" s="5"/>
      <c r="GD120" s="5"/>
      <c r="GE120" s="5"/>
      <c r="GF120" s="5"/>
      <c r="GG120" s="5"/>
      <c r="GH120" s="5"/>
      <c r="GI120" s="5"/>
      <c r="GJ120" s="5"/>
      <c r="GK120" s="5"/>
      <c r="GL120" s="5"/>
      <c r="GM120" s="5"/>
      <c r="GN120" s="5"/>
      <c r="GO120" s="5"/>
      <c r="GP120" s="5"/>
      <c r="GQ120" s="5"/>
      <c r="GR120" s="5"/>
      <c r="GS120" s="5"/>
      <c r="GT120" s="5"/>
      <c r="GU120" s="5"/>
      <c r="GV120" s="5"/>
      <c r="GW120" s="5"/>
      <c r="GX120" s="5"/>
      <c r="GY120" s="5"/>
      <c r="GZ120" s="5"/>
      <c r="HA120" s="5"/>
      <c r="HB120" s="5"/>
      <c r="HC120" s="5"/>
      <c r="HD120" s="5"/>
      <c r="HE120" s="5"/>
      <c r="HF120" s="5"/>
      <c r="HG120" s="5"/>
      <c r="HH120" s="5"/>
      <c r="HI120" s="5"/>
      <c r="HJ120" s="5"/>
      <c r="HK120" s="5"/>
      <c r="HL120" s="5"/>
      <c r="HM120" s="5"/>
      <c r="HN120" s="5"/>
      <c r="HO120" s="5"/>
      <c r="HP120" s="5"/>
      <c r="HQ120" s="5"/>
      <c r="HR120" s="5"/>
      <c r="HS120" s="5"/>
      <c r="HT120" s="5"/>
      <c r="HU120" s="5"/>
      <c r="HV120" s="5"/>
      <c r="HW120" s="5"/>
      <c r="HX120" s="5"/>
      <c r="HY120" s="5"/>
      <c r="HZ120" s="5"/>
      <c r="IA120" s="5"/>
      <c r="IB120" s="5"/>
      <c r="IC120" s="5"/>
      <c r="ID120" s="5"/>
      <c r="IE120" s="5"/>
      <c r="IF120" s="5"/>
      <c r="IG120" s="5"/>
      <c r="IH120" s="5"/>
      <c r="II120" s="5"/>
      <c r="IJ120" s="5"/>
      <c r="IK120" s="5"/>
      <c r="IL120" s="5"/>
      <c r="IM120" s="5"/>
      <c r="IN120" s="5"/>
      <c r="IO120" s="5"/>
      <c r="IP120" s="5"/>
      <c r="IQ120" s="5"/>
      <c r="IR120" s="5"/>
      <c r="IS120" s="5"/>
      <c r="IT120" s="5"/>
      <c r="IU120" s="5"/>
      <c r="IV120" s="5"/>
    </row>
    <row r="121" spans="1:256" ht="19.899999999999999" customHeight="1" x14ac:dyDescent="0.25">
      <c r="A121" s="80" t="s">
        <v>143</v>
      </c>
      <c r="B121" s="275" t="s">
        <v>145</v>
      </c>
      <c r="C121" s="275"/>
      <c r="D121" s="275"/>
      <c r="E121" s="275"/>
      <c r="F121" s="275"/>
      <c r="G121" s="275"/>
      <c r="H121" s="275"/>
      <c r="I121" s="24">
        <f>I115</f>
        <v>278.53056818181818</v>
      </c>
      <c r="J121" s="6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5"/>
      <c r="DT121" s="5"/>
      <c r="DU121" s="5"/>
      <c r="DV121" s="5"/>
      <c r="DW121" s="5"/>
      <c r="DX121" s="5"/>
      <c r="DY121" s="5"/>
      <c r="DZ121" s="5"/>
      <c r="EA121" s="5"/>
      <c r="EB121" s="5"/>
      <c r="EC121" s="5"/>
      <c r="ED121" s="5"/>
      <c r="EE121" s="5"/>
      <c r="EF121" s="5"/>
      <c r="EG121" s="5"/>
      <c r="EH121" s="5"/>
      <c r="EI121" s="5"/>
      <c r="EJ121" s="5"/>
      <c r="EK121" s="5"/>
      <c r="EL121" s="5"/>
      <c r="EM121" s="5"/>
      <c r="EN121" s="5"/>
      <c r="EO121" s="5"/>
      <c r="EP121" s="5"/>
      <c r="EQ121" s="5"/>
      <c r="ER121" s="5"/>
      <c r="ES121" s="5"/>
      <c r="ET121" s="5"/>
      <c r="EU121" s="5"/>
      <c r="EV121" s="5"/>
      <c r="EW121" s="5"/>
      <c r="EX121" s="5"/>
      <c r="EY121" s="5"/>
      <c r="EZ121" s="5"/>
      <c r="FA121" s="5"/>
      <c r="FB121" s="5"/>
      <c r="FC121" s="5"/>
      <c r="FD121" s="5"/>
      <c r="FE121" s="5"/>
      <c r="FF121" s="5"/>
      <c r="FG121" s="5"/>
      <c r="FH121" s="5"/>
      <c r="FI121" s="5"/>
      <c r="FJ121" s="5"/>
      <c r="FK121" s="5"/>
      <c r="FL121" s="5"/>
      <c r="FM121" s="5"/>
      <c r="FN121" s="5"/>
      <c r="FO121" s="5"/>
      <c r="FP121" s="5"/>
      <c r="FQ121" s="5"/>
      <c r="FR121" s="5"/>
      <c r="FS121" s="5"/>
      <c r="FT121" s="5"/>
      <c r="FU121" s="5"/>
      <c r="FV121" s="5"/>
      <c r="FW121" s="5"/>
      <c r="FX121" s="5"/>
      <c r="FY121" s="5"/>
      <c r="FZ121" s="5"/>
      <c r="GA121" s="5"/>
      <c r="GB121" s="5"/>
      <c r="GC121" s="5"/>
      <c r="GD121" s="5"/>
      <c r="GE121" s="5"/>
      <c r="GF121" s="5"/>
      <c r="GG121" s="5"/>
      <c r="GH121" s="5"/>
      <c r="GI121" s="5"/>
      <c r="GJ121" s="5"/>
      <c r="GK121" s="5"/>
      <c r="GL121" s="5"/>
      <c r="GM121" s="5"/>
      <c r="GN121" s="5"/>
      <c r="GO121" s="5"/>
      <c r="GP121" s="5"/>
      <c r="GQ121" s="5"/>
      <c r="GR121" s="5"/>
      <c r="GS121" s="5"/>
      <c r="GT121" s="5"/>
      <c r="GU121" s="5"/>
      <c r="GV121" s="5"/>
      <c r="GW121" s="5"/>
      <c r="GX121" s="5"/>
      <c r="GY121" s="5"/>
      <c r="GZ121" s="5"/>
      <c r="HA121" s="5"/>
      <c r="HB121" s="5"/>
      <c r="HC121" s="5"/>
      <c r="HD121" s="5"/>
      <c r="HE121" s="5"/>
      <c r="HF121" s="5"/>
      <c r="HG121" s="5"/>
      <c r="HH121" s="5"/>
      <c r="HI121" s="5"/>
      <c r="HJ121" s="5"/>
      <c r="HK121" s="5"/>
      <c r="HL121" s="5"/>
      <c r="HM121" s="5"/>
      <c r="HN121" s="5"/>
      <c r="HO121" s="5"/>
      <c r="HP121" s="5"/>
      <c r="HQ121" s="5"/>
      <c r="HR121" s="5"/>
      <c r="HS121" s="5"/>
      <c r="HT121" s="5"/>
      <c r="HU121" s="5"/>
      <c r="HV121" s="5"/>
      <c r="HW121" s="5"/>
      <c r="HX121" s="5"/>
      <c r="HY121" s="5"/>
      <c r="HZ121" s="5"/>
      <c r="IA121" s="5"/>
      <c r="IB121" s="5"/>
      <c r="IC121" s="5"/>
      <c r="ID121" s="5"/>
      <c r="IE121" s="5"/>
      <c r="IF121" s="5"/>
      <c r="IG121" s="5"/>
      <c r="IH121" s="5"/>
      <c r="II121" s="5"/>
      <c r="IJ121" s="5"/>
      <c r="IK121" s="5"/>
      <c r="IL121" s="5"/>
      <c r="IM121" s="5"/>
      <c r="IN121" s="5"/>
      <c r="IO121" s="5"/>
      <c r="IP121" s="5"/>
      <c r="IQ121" s="5"/>
      <c r="IR121" s="5"/>
      <c r="IS121" s="5"/>
      <c r="IT121" s="5"/>
      <c r="IU121" s="5"/>
      <c r="IV121" s="5"/>
    </row>
    <row r="122" spans="1:256" x14ac:dyDescent="0.25">
      <c r="A122" s="259" t="s">
        <v>1</v>
      </c>
      <c r="B122" s="259"/>
      <c r="C122" s="259"/>
      <c r="D122" s="259"/>
      <c r="E122" s="259"/>
      <c r="F122" s="259"/>
      <c r="G122" s="259"/>
      <c r="H122" s="259"/>
      <c r="I122" s="25">
        <f>SUM(I120+I121)</f>
        <v>843.57004617163852</v>
      </c>
      <c r="J122" s="6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  <c r="DK122" s="5"/>
      <c r="DL122" s="5"/>
      <c r="DM122" s="5"/>
      <c r="DN122" s="5"/>
      <c r="DO122" s="5"/>
      <c r="DP122" s="5"/>
      <c r="DQ122" s="5"/>
      <c r="DR122" s="5"/>
      <c r="DS122" s="5"/>
      <c r="DT122" s="5"/>
      <c r="DU122" s="5"/>
      <c r="DV122" s="5"/>
      <c r="DW122" s="5"/>
      <c r="DX122" s="5"/>
      <c r="DY122" s="5"/>
      <c r="DZ122" s="5"/>
      <c r="EA122" s="5"/>
      <c r="EB122" s="5"/>
      <c r="EC122" s="5"/>
      <c r="ED122" s="5"/>
      <c r="EE122" s="5"/>
      <c r="EF122" s="5"/>
      <c r="EG122" s="5"/>
      <c r="EH122" s="5"/>
      <c r="EI122" s="5"/>
      <c r="EJ122" s="5"/>
      <c r="EK122" s="5"/>
      <c r="EL122" s="5"/>
      <c r="EM122" s="5"/>
      <c r="EN122" s="5"/>
      <c r="EO122" s="5"/>
      <c r="EP122" s="5"/>
      <c r="EQ122" s="5"/>
      <c r="ER122" s="5"/>
      <c r="ES122" s="5"/>
      <c r="ET122" s="5"/>
      <c r="EU122" s="5"/>
      <c r="EV122" s="5"/>
      <c r="EW122" s="5"/>
      <c r="EX122" s="5"/>
      <c r="EY122" s="5"/>
      <c r="EZ122" s="5"/>
      <c r="FA122" s="5"/>
      <c r="FB122" s="5"/>
      <c r="FC122" s="5"/>
      <c r="FD122" s="5"/>
      <c r="FE122" s="5"/>
      <c r="FF122" s="5"/>
      <c r="FG122" s="5"/>
      <c r="FH122" s="5"/>
      <c r="FI122" s="5"/>
      <c r="FJ122" s="5"/>
      <c r="FK122" s="5"/>
      <c r="FL122" s="5"/>
      <c r="FM122" s="5"/>
      <c r="FN122" s="5"/>
      <c r="FO122" s="5"/>
      <c r="FP122" s="5"/>
      <c r="FQ122" s="5"/>
      <c r="FR122" s="5"/>
      <c r="FS122" s="5"/>
      <c r="FT122" s="5"/>
      <c r="FU122" s="5"/>
      <c r="FV122" s="5"/>
      <c r="FW122" s="5"/>
      <c r="FX122" s="5"/>
      <c r="FY122" s="5"/>
      <c r="FZ122" s="5"/>
      <c r="GA122" s="5"/>
      <c r="GB122" s="5"/>
      <c r="GC122" s="5"/>
      <c r="GD122" s="5"/>
      <c r="GE122" s="5"/>
      <c r="GF122" s="5"/>
      <c r="GG122" s="5"/>
      <c r="GH122" s="5"/>
      <c r="GI122" s="5"/>
      <c r="GJ122" s="5"/>
      <c r="GK122" s="5"/>
      <c r="GL122" s="5"/>
      <c r="GM122" s="5"/>
      <c r="GN122" s="5"/>
      <c r="GO122" s="5"/>
      <c r="GP122" s="5"/>
      <c r="GQ122" s="5"/>
      <c r="GR122" s="5"/>
      <c r="GS122" s="5"/>
      <c r="GT122" s="5"/>
      <c r="GU122" s="5"/>
      <c r="GV122" s="5"/>
      <c r="GW122" s="5"/>
      <c r="GX122" s="5"/>
      <c r="GY122" s="5"/>
      <c r="GZ122" s="5"/>
      <c r="HA122" s="5"/>
      <c r="HB122" s="5"/>
      <c r="HC122" s="5"/>
      <c r="HD122" s="5"/>
      <c r="HE122" s="5"/>
      <c r="HF122" s="5"/>
      <c r="HG122" s="5"/>
      <c r="HH122" s="5"/>
      <c r="HI122" s="5"/>
      <c r="HJ122" s="5"/>
      <c r="HK122" s="5"/>
      <c r="HL122" s="5"/>
      <c r="HM122" s="5"/>
      <c r="HN122" s="5"/>
      <c r="HO122" s="5"/>
      <c r="HP122" s="5"/>
      <c r="HQ122" s="5"/>
      <c r="HR122" s="5"/>
      <c r="HS122" s="5"/>
      <c r="HT122" s="5"/>
      <c r="HU122" s="5"/>
      <c r="HV122" s="5"/>
      <c r="HW122" s="5"/>
      <c r="HX122" s="5"/>
      <c r="HY122" s="5"/>
      <c r="HZ122" s="5"/>
      <c r="IA122" s="5"/>
      <c r="IB122" s="5"/>
      <c r="IC122" s="5"/>
      <c r="ID122" s="5"/>
      <c r="IE122" s="5"/>
      <c r="IF122" s="5"/>
      <c r="IG122" s="5"/>
      <c r="IH122" s="5"/>
      <c r="II122" s="5"/>
      <c r="IJ122" s="5"/>
      <c r="IK122" s="5"/>
      <c r="IL122" s="5"/>
      <c r="IM122" s="5"/>
      <c r="IN122" s="5"/>
      <c r="IO122" s="5"/>
      <c r="IP122" s="5"/>
      <c r="IQ122" s="5"/>
      <c r="IR122" s="5"/>
      <c r="IS122" s="5"/>
      <c r="IT122" s="5"/>
      <c r="IU122" s="5"/>
      <c r="IV122" s="5"/>
    </row>
    <row r="123" spans="1:256" ht="17.45" customHeight="1" x14ac:dyDescent="0.25">
      <c r="A123" s="286"/>
      <c r="B123" s="286"/>
      <c r="C123" s="286"/>
      <c r="D123" s="286"/>
      <c r="E123" s="286"/>
      <c r="F123" s="286"/>
      <c r="G123" s="286"/>
      <c r="H123" s="286"/>
      <c r="I123" s="286"/>
      <c r="J123" s="287"/>
      <c r="K123" s="5"/>
      <c r="L123" s="5"/>
      <c r="M123" s="5"/>
      <c r="N123" s="38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  <c r="DK123" s="5"/>
      <c r="DL123" s="5"/>
      <c r="DM123" s="5"/>
      <c r="DN123" s="5"/>
      <c r="DO123" s="5"/>
      <c r="DP123" s="5"/>
      <c r="DQ123" s="5"/>
      <c r="DR123" s="5"/>
      <c r="DS123" s="5"/>
      <c r="DT123" s="5"/>
      <c r="DU123" s="5"/>
      <c r="DV123" s="5"/>
      <c r="DW123" s="5"/>
      <c r="DX123" s="5"/>
      <c r="DY123" s="5"/>
      <c r="DZ123" s="5"/>
      <c r="EA123" s="5"/>
      <c r="EB123" s="5"/>
      <c r="EC123" s="5"/>
      <c r="ED123" s="5"/>
      <c r="EE123" s="5"/>
      <c r="EF123" s="5"/>
      <c r="EG123" s="5"/>
      <c r="EH123" s="5"/>
      <c r="EI123" s="5"/>
      <c r="EJ123" s="5"/>
      <c r="EK123" s="5"/>
      <c r="EL123" s="5"/>
      <c r="EM123" s="5"/>
      <c r="EN123" s="5"/>
      <c r="EO123" s="5"/>
      <c r="EP123" s="5"/>
      <c r="EQ123" s="5"/>
      <c r="ER123" s="5"/>
      <c r="ES123" s="5"/>
      <c r="ET123" s="5"/>
      <c r="EU123" s="5"/>
      <c r="EV123" s="5"/>
      <c r="EW123" s="5"/>
      <c r="EX123" s="5"/>
      <c r="EY123" s="5"/>
      <c r="EZ123" s="5"/>
      <c r="FA123" s="5"/>
      <c r="FB123" s="5"/>
      <c r="FC123" s="5"/>
      <c r="FD123" s="5"/>
      <c r="FE123" s="5"/>
      <c r="FF123" s="5"/>
      <c r="FG123" s="5"/>
      <c r="FH123" s="5"/>
      <c r="FI123" s="5"/>
      <c r="FJ123" s="5"/>
      <c r="FK123" s="5"/>
      <c r="FL123" s="5"/>
      <c r="FM123" s="5"/>
      <c r="FN123" s="5"/>
      <c r="FO123" s="5"/>
      <c r="FP123" s="5"/>
      <c r="FQ123" s="5"/>
      <c r="FR123" s="5"/>
      <c r="FS123" s="5"/>
      <c r="FT123" s="5"/>
      <c r="FU123" s="5"/>
      <c r="FV123" s="5"/>
      <c r="FW123" s="5"/>
      <c r="FX123" s="5"/>
      <c r="FY123" s="5"/>
      <c r="FZ123" s="5"/>
      <c r="GA123" s="5"/>
      <c r="GB123" s="5"/>
      <c r="GC123" s="5"/>
      <c r="GD123" s="5"/>
      <c r="GE123" s="5"/>
      <c r="GF123" s="5"/>
      <c r="GG123" s="5"/>
      <c r="GH123" s="5"/>
      <c r="GI123" s="5"/>
      <c r="GJ123" s="5"/>
      <c r="GK123" s="5"/>
      <c r="GL123" s="5"/>
      <c r="GM123" s="5"/>
      <c r="GN123" s="5"/>
      <c r="GO123" s="5"/>
      <c r="GP123" s="5"/>
      <c r="GQ123" s="5"/>
      <c r="GR123" s="5"/>
      <c r="GS123" s="5"/>
      <c r="GT123" s="5"/>
      <c r="GU123" s="5"/>
      <c r="GV123" s="5"/>
      <c r="GW123" s="5"/>
      <c r="GX123" s="5"/>
      <c r="GY123" s="5"/>
      <c r="GZ123" s="5"/>
      <c r="HA123" s="5"/>
      <c r="HB123" s="5"/>
      <c r="HC123" s="5"/>
      <c r="HD123" s="5"/>
      <c r="HE123" s="5"/>
      <c r="HF123" s="5"/>
      <c r="HG123" s="5"/>
      <c r="HH123" s="5"/>
      <c r="HI123" s="5"/>
      <c r="HJ123" s="5"/>
      <c r="HK123" s="5"/>
      <c r="HL123" s="5"/>
      <c r="HM123" s="5"/>
      <c r="HN123" s="5"/>
      <c r="HO123" s="5"/>
      <c r="HP123" s="5"/>
      <c r="HQ123" s="5"/>
      <c r="HR123" s="5"/>
      <c r="HS123" s="5"/>
      <c r="HT123" s="5"/>
      <c r="HU123" s="5"/>
      <c r="HV123" s="5"/>
      <c r="HW123" s="5"/>
      <c r="HX123" s="5"/>
      <c r="HY123" s="5"/>
      <c r="HZ123" s="5"/>
      <c r="IA123" s="5"/>
      <c r="IB123" s="5"/>
      <c r="IC123" s="5"/>
      <c r="ID123" s="5"/>
      <c r="IE123" s="5"/>
      <c r="IF123" s="5"/>
      <c r="IG123" s="5"/>
      <c r="IH123" s="5"/>
      <c r="II123" s="5"/>
      <c r="IJ123" s="5"/>
      <c r="IK123" s="5"/>
      <c r="IL123" s="5"/>
      <c r="IM123" s="5"/>
      <c r="IN123" s="5"/>
      <c r="IO123" s="5"/>
      <c r="IP123" s="5"/>
      <c r="IQ123" s="5"/>
      <c r="IR123" s="5"/>
      <c r="IS123" s="5"/>
      <c r="IT123" s="5"/>
      <c r="IU123" s="5"/>
      <c r="IV123" s="5"/>
    </row>
    <row r="124" spans="1:256" ht="15" customHeight="1" x14ac:dyDescent="0.25">
      <c r="A124" s="286"/>
      <c r="B124" s="286"/>
      <c r="C124" s="286"/>
      <c r="D124" s="286"/>
      <c r="E124" s="286"/>
      <c r="F124" s="286"/>
      <c r="G124" s="286"/>
      <c r="H124" s="286"/>
      <c r="I124" s="286"/>
      <c r="J124" s="287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  <c r="DK124" s="5"/>
      <c r="DL124" s="5"/>
      <c r="DM124" s="5"/>
      <c r="DN124" s="5"/>
      <c r="DO124" s="5"/>
      <c r="DP124" s="5"/>
      <c r="DQ124" s="5"/>
      <c r="DR124" s="5"/>
      <c r="DS124" s="5"/>
      <c r="DT124" s="5"/>
      <c r="DU124" s="5"/>
      <c r="DV124" s="5"/>
      <c r="DW124" s="5"/>
      <c r="DX124" s="5"/>
      <c r="DY124" s="5"/>
      <c r="DZ124" s="5"/>
      <c r="EA124" s="5"/>
      <c r="EB124" s="5"/>
      <c r="EC124" s="5"/>
      <c r="ED124" s="5"/>
      <c r="EE124" s="5"/>
      <c r="EF124" s="5"/>
      <c r="EG124" s="5"/>
      <c r="EH124" s="5"/>
      <c r="EI124" s="5"/>
      <c r="EJ124" s="5"/>
      <c r="EK124" s="5"/>
      <c r="EL124" s="5"/>
      <c r="EM124" s="5"/>
      <c r="EN124" s="5"/>
      <c r="EO124" s="5"/>
      <c r="EP124" s="5"/>
      <c r="EQ124" s="5"/>
      <c r="ER124" s="5"/>
      <c r="ES124" s="5"/>
      <c r="ET124" s="5"/>
      <c r="EU124" s="5"/>
      <c r="EV124" s="5"/>
      <c r="EW124" s="5"/>
      <c r="EX124" s="5"/>
      <c r="EY124" s="5"/>
      <c r="EZ124" s="5"/>
      <c r="FA124" s="5"/>
      <c r="FB124" s="5"/>
      <c r="FC124" s="5"/>
      <c r="FD124" s="5"/>
      <c r="FE124" s="5"/>
      <c r="FF124" s="5"/>
      <c r="FG124" s="5"/>
      <c r="FH124" s="5"/>
      <c r="FI124" s="5"/>
      <c r="FJ124" s="5"/>
      <c r="FK124" s="5"/>
      <c r="FL124" s="5"/>
      <c r="FM124" s="5"/>
      <c r="FN124" s="5"/>
      <c r="FO124" s="5"/>
      <c r="FP124" s="5"/>
      <c r="FQ124" s="5"/>
      <c r="FR124" s="5"/>
      <c r="FS124" s="5"/>
      <c r="FT124" s="5"/>
      <c r="FU124" s="5"/>
      <c r="FV124" s="5"/>
      <c r="FW124" s="5"/>
      <c r="FX124" s="5"/>
      <c r="FY124" s="5"/>
      <c r="FZ124" s="5"/>
      <c r="GA124" s="5"/>
      <c r="GB124" s="5"/>
      <c r="GC124" s="5"/>
      <c r="GD124" s="5"/>
      <c r="GE124" s="5"/>
      <c r="GF124" s="5"/>
      <c r="GG124" s="5"/>
      <c r="GH124" s="5"/>
      <c r="GI124" s="5"/>
      <c r="GJ124" s="5"/>
      <c r="GK124" s="5"/>
      <c r="GL124" s="5"/>
      <c r="GM124" s="5"/>
      <c r="GN124" s="5"/>
      <c r="GO124" s="5"/>
      <c r="GP124" s="5"/>
      <c r="GQ124" s="5"/>
      <c r="GR124" s="5"/>
      <c r="GS124" s="5"/>
      <c r="GT124" s="5"/>
      <c r="GU124" s="5"/>
      <c r="GV124" s="5"/>
      <c r="GW124" s="5"/>
      <c r="GX124" s="5"/>
      <c r="GY124" s="5"/>
      <c r="GZ124" s="5"/>
      <c r="HA124" s="5"/>
      <c r="HB124" s="5"/>
      <c r="HC124" s="5"/>
      <c r="HD124" s="5"/>
      <c r="HE124" s="5"/>
      <c r="HF124" s="5"/>
      <c r="HG124" s="5"/>
      <c r="HH124" s="5"/>
      <c r="HI124" s="5"/>
      <c r="HJ124" s="5"/>
      <c r="HK124" s="5"/>
      <c r="HL124" s="5"/>
      <c r="HM124" s="5"/>
      <c r="HN124" s="5"/>
      <c r="HO124" s="5"/>
      <c r="HP124" s="5"/>
      <c r="HQ124" s="5"/>
      <c r="HR124" s="5"/>
      <c r="HS124" s="5"/>
      <c r="HT124" s="5"/>
      <c r="HU124" s="5"/>
      <c r="HV124" s="5"/>
      <c r="HW124" s="5"/>
      <c r="HX124" s="5"/>
      <c r="HY124" s="5"/>
      <c r="HZ124" s="5"/>
      <c r="IA124" s="5"/>
      <c r="IB124" s="5"/>
      <c r="IC124" s="5"/>
      <c r="ID124" s="5"/>
      <c r="IE124" s="5"/>
      <c r="IF124" s="5"/>
      <c r="IG124" s="5"/>
      <c r="IH124" s="5"/>
      <c r="II124" s="5"/>
      <c r="IJ124" s="5"/>
      <c r="IK124" s="5"/>
      <c r="IL124" s="5"/>
      <c r="IM124" s="5"/>
      <c r="IN124" s="5"/>
      <c r="IO124" s="5"/>
      <c r="IP124" s="5"/>
      <c r="IQ124" s="5"/>
      <c r="IR124" s="5"/>
      <c r="IS124" s="5"/>
      <c r="IT124" s="5"/>
      <c r="IU124" s="5"/>
      <c r="IV124" s="5"/>
    </row>
    <row r="125" spans="1:256" x14ac:dyDescent="0.25">
      <c r="A125" s="219" t="s">
        <v>52</v>
      </c>
      <c r="B125" s="219"/>
      <c r="C125" s="219"/>
      <c r="D125" s="219"/>
      <c r="E125" s="219"/>
      <c r="F125" s="219"/>
      <c r="G125" s="219"/>
      <c r="H125" s="219"/>
      <c r="I125" s="219"/>
      <c r="J125" s="6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  <c r="DK125" s="5"/>
      <c r="DL125" s="5"/>
      <c r="DM125" s="5"/>
      <c r="DN125" s="5"/>
      <c r="DO125" s="5"/>
      <c r="DP125" s="5"/>
      <c r="DQ125" s="5"/>
      <c r="DR125" s="5"/>
      <c r="DS125" s="5"/>
      <c r="DT125" s="5"/>
      <c r="DU125" s="5"/>
      <c r="DV125" s="5"/>
      <c r="DW125" s="5"/>
      <c r="DX125" s="5"/>
      <c r="DY125" s="5"/>
      <c r="DZ125" s="5"/>
      <c r="EA125" s="5"/>
      <c r="EB125" s="5"/>
      <c r="EC125" s="5"/>
      <c r="ED125" s="5"/>
      <c r="EE125" s="5"/>
      <c r="EF125" s="5"/>
      <c r="EG125" s="5"/>
      <c r="EH125" s="5"/>
      <c r="EI125" s="5"/>
      <c r="EJ125" s="5"/>
      <c r="EK125" s="5"/>
      <c r="EL125" s="5"/>
      <c r="EM125" s="5"/>
      <c r="EN125" s="5"/>
      <c r="EO125" s="5"/>
      <c r="EP125" s="5"/>
      <c r="EQ125" s="5"/>
      <c r="ER125" s="5"/>
      <c r="ES125" s="5"/>
      <c r="ET125" s="5"/>
      <c r="EU125" s="5"/>
      <c r="EV125" s="5"/>
      <c r="EW125" s="5"/>
      <c r="EX125" s="5"/>
      <c r="EY125" s="5"/>
      <c r="EZ125" s="5"/>
      <c r="FA125" s="5"/>
      <c r="FB125" s="5"/>
      <c r="FC125" s="5"/>
      <c r="FD125" s="5"/>
      <c r="FE125" s="5"/>
      <c r="FF125" s="5"/>
      <c r="FG125" s="5"/>
      <c r="FH125" s="5"/>
      <c r="FI125" s="5"/>
      <c r="FJ125" s="5"/>
      <c r="FK125" s="5"/>
      <c r="FL125" s="5"/>
      <c r="FM125" s="5"/>
      <c r="FN125" s="5"/>
      <c r="FO125" s="5"/>
      <c r="FP125" s="5"/>
      <c r="FQ125" s="5"/>
      <c r="FR125" s="5"/>
      <c r="FS125" s="5"/>
      <c r="FT125" s="5"/>
      <c r="FU125" s="5"/>
      <c r="FV125" s="5"/>
      <c r="FW125" s="5"/>
      <c r="FX125" s="5"/>
      <c r="FY125" s="5"/>
      <c r="FZ125" s="5"/>
      <c r="GA125" s="5"/>
      <c r="GB125" s="5"/>
      <c r="GC125" s="5"/>
      <c r="GD125" s="5"/>
      <c r="GE125" s="5"/>
      <c r="GF125" s="5"/>
      <c r="GG125" s="5"/>
      <c r="GH125" s="5"/>
      <c r="GI125" s="5"/>
      <c r="GJ125" s="5"/>
      <c r="GK125" s="5"/>
      <c r="GL125" s="5"/>
      <c r="GM125" s="5"/>
      <c r="GN125" s="5"/>
      <c r="GO125" s="5"/>
      <c r="GP125" s="5"/>
      <c r="GQ125" s="5"/>
      <c r="GR125" s="5"/>
      <c r="GS125" s="5"/>
      <c r="GT125" s="5"/>
      <c r="GU125" s="5"/>
      <c r="GV125" s="5"/>
      <c r="GW125" s="5"/>
      <c r="GX125" s="5"/>
      <c r="GY125" s="5"/>
      <c r="GZ125" s="5"/>
      <c r="HA125" s="5"/>
      <c r="HB125" s="5"/>
      <c r="HC125" s="5"/>
      <c r="HD125" s="5"/>
      <c r="HE125" s="5"/>
      <c r="HF125" s="5"/>
      <c r="HG125" s="5"/>
      <c r="HH125" s="5"/>
      <c r="HI125" s="5"/>
      <c r="HJ125" s="5"/>
      <c r="HK125" s="5"/>
      <c r="HL125" s="5"/>
      <c r="HM125" s="5"/>
      <c r="HN125" s="5"/>
      <c r="HO125" s="5"/>
      <c r="HP125" s="5"/>
      <c r="HQ125" s="5"/>
      <c r="HR125" s="5"/>
      <c r="HS125" s="5"/>
      <c r="HT125" s="5"/>
      <c r="HU125" s="5"/>
      <c r="HV125" s="5"/>
      <c r="HW125" s="5"/>
      <c r="HX125" s="5"/>
      <c r="HY125" s="5"/>
      <c r="HZ125" s="5"/>
      <c r="IA125" s="5"/>
      <c r="IB125" s="5"/>
      <c r="IC125" s="5"/>
      <c r="ID125" s="5"/>
      <c r="IE125" s="5"/>
      <c r="IF125" s="5"/>
      <c r="IG125" s="5"/>
      <c r="IH125" s="5"/>
      <c r="II125" s="5"/>
      <c r="IJ125" s="5"/>
      <c r="IK125" s="5"/>
      <c r="IL125" s="5"/>
      <c r="IM125" s="5"/>
      <c r="IN125" s="5"/>
      <c r="IO125" s="5"/>
      <c r="IP125" s="5"/>
      <c r="IQ125" s="5"/>
      <c r="IR125" s="5"/>
      <c r="IS125" s="5"/>
      <c r="IT125" s="5"/>
      <c r="IU125" s="5"/>
      <c r="IV125" s="5"/>
    </row>
    <row r="126" spans="1:256" x14ac:dyDescent="0.25">
      <c r="A126" s="83">
        <v>5</v>
      </c>
      <c r="B126" s="259" t="s">
        <v>53</v>
      </c>
      <c r="C126" s="259"/>
      <c r="D126" s="259"/>
      <c r="E126" s="259"/>
      <c r="F126" s="259"/>
      <c r="G126" s="259"/>
      <c r="H126" s="259"/>
      <c r="I126" s="83" t="s">
        <v>19</v>
      </c>
      <c r="J126" s="6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  <c r="EM126" s="5"/>
      <c r="EN126" s="5"/>
      <c r="EO126" s="5"/>
      <c r="EP126" s="5"/>
      <c r="EQ126" s="5"/>
      <c r="ER126" s="5"/>
      <c r="ES126" s="5"/>
      <c r="ET126" s="5"/>
      <c r="EU126" s="5"/>
      <c r="EV126" s="5"/>
      <c r="EW126" s="5"/>
      <c r="EX126" s="5"/>
      <c r="EY126" s="5"/>
      <c r="EZ126" s="5"/>
      <c r="FA126" s="5"/>
      <c r="FB126" s="5"/>
      <c r="FC126" s="5"/>
      <c r="FD126" s="5"/>
      <c r="FE126" s="5"/>
      <c r="FF126" s="5"/>
      <c r="FG126" s="5"/>
      <c r="FH126" s="5"/>
      <c r="FI126" s="5"/>
      <c r="FJ126" s="5"/>
      <c r="FK126" s="5"/>
      <c r="FL126" s="5"/>
      <c r="FM126" s="5"/>
      <c r="FN126" s="5"/>
      <c r="FO126" s="5"/>
      <c r="FP126" s="5"/>
      <c r="FQ126" s="5"/>
      <c r="FR126" s="5"/>
      <c r="FS126" s="5"/>
      <c r="FT126" s="5"/>
      <c r="FU126" s="5"/>
      <c r="FV126" s="5"/>
      <c r="FW126" s="5"/>
      <c r="FX126" s="5"/>
      <c r="FY126" s="5"/>
      <c r="FZ126" s="5"/>
      <c r="GA126" s="5"/>
      <c r="GB126" s="5"/>
      <c r="GC126" s="5"/>
      <c r="GD126" s="5"/>
      <c r="GE126" s="5"/>
      <c r="GF126" s="5"/>
      <c r="GG126" s="5"/>
      <c r="GH126" s="5"/>
      <c r="GI126" s="5"/>
      <c r="GJ126" s="5"/>
      <c r="GK126" s="5"/>
      <c r="GL126" s="5"/>
      <c r="GM126" s="5"/>
      <c r="GN126" s="5"/>
      <c r="GO126" s="5"/>
      <c r="GP126" s="5"/>
      <c r="GQ126" s="5"/>
      <c r="GR126" s="5"/>
      <c r="GS126" s="5"/>
      <c r="GT126" s="5"/>
      <c r="GU126" s="5"/>
      <c r="GV126" s="5"/>
      <c r="GW126" s="5"/>
      <c r="GX126" s="5"/>
      <c r="GY126" s="5"/>
      <c r="GZ126" s="5"/>
      <c r="HA126" s="5"/>
      <c r="HB126" s="5"/>
      <c r="HC126" s="5"/>
      <c r="HD126" s="5"/>
      <c r="HE126" s="5"/>
      <c r="HF126" s="5"/>
      <c r="HG126" s="5"/>
      <c r="HH126" s="5"/>
      <c r="HI126" s="5"/>
      <c r="HJ126" s="5"/>
      <c r="HK126" s="5"/>
      <c r="HL126" s="5"/>
      <c r="HM126" s="5"/>
      <c r="HN126" s="5"/>
      <c r="HO126" s="5"/>
      <c r="HP126" s="5"/>
      <c r="HQ126" s="5"/>
      <c r="HR126" s="5"/>
      <c r="HS126" s="5"/>
      <c r="HT126" s="5"/>
      <c r="HU126" s="5"/>
      <c r="HV126" s="5"/>
      <c r="HW126" s="5"/>
      <c r="HX126" s="5"/>
      <c r="HY126" s="5"/>
      <c r="HZ126" s="5"/>
      <c r="IA126" s="5"/>
      <c r="IB126" s="5"/>
      <c r="IC126" s="5"/>
      <c r="ID126" s="5"/>
      <c r="IE126" s="5"/>
      <c r="IF126" s="5"/>
      <c r="IG126" s="5"/>
      <c r="IH126" s="5"/>
      <c r="II126" s="5"/>
      <c r="IJ126" s="5"/>
      <c r="IK126" s="5"/>
      <c r="IL126" s="5"/>
      <c r="IM126" s="5"/>
      <c r="IN126" s="5"/>
      <c r="IO126" s="5"/>
      <c r="IP126" s="5"/>
      <c r="IQ126" s="5"/>
      <c r="IR126" s="5"/>
      <c r="IS126" s="5"/>
      <c r="IT126" s="5"/>
      <c r="IU126" s="5"/>
      <c r="IV126" s="5"/>
    </row>
    <row r="127" spans="1:256" ht="17.25" customHeight="1" x14ac:dyDescent="0.25">
      <c r="A127" s="82" t="s">
        <v>13</v>
      </c>
      <c r="B127" s="249" t="s">
        <v>54</v>
      </c>
      <c r="C127" s="249"/>
      <c r="D127" s="249"/>
      <c r="E127" s="249"/>
      <c r="F127" s="249"/>
      <c r="G127" s="249"/>
      <c r="H127" s="249"/>
      <c r="I127" s="24">
        <f>UNIFORMES!F14</f>
        <v>173.75750000000002</v>
      </c>
      <c r="J127" s="6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  <c r="EH127" s="5"/>
      <c r="EI127" s="5"/>
      <c r="EJ127" s="5"/>
      <c r="EK127" s="5"/>
      <c r="EL127" s="5"/>
      <c r="EM127" s="5"/>
      <c r="EN127" s="5"/>
      <c r="EO127" s="5"/>
      <c r="EP127" s="5"/>
      <c r="EQ127" s="5"/>
      <c r="ER127" s="5"/>
      <c r="ES127" s="5"/>
      <c r="ET127" s="5"/>
      <c r="EU127" s="5"/>
      <c r="EV127" s="5"/>
      <c r="EW127" s="5"/>
      <c r="EX127" s="5"/>
      <c r="EY127" s="5"/>
      <c r="EZ127" s="5"/>
      <c r="FA127" s="5"/>
      <c r="FB127" s="5"/>
      <c r="FC127" s="5"/>
      <c r="FD127" s="5"/>
      <c r="FE127" s="5"/>
      <c r="FF127" s="5"/>
      <c r="FG127" s="5"/>
      <c r="FH127" s="5"/>
      <c r="FI127" s="5"/>
      <c r="FJ127" s="5"/>
      <c r="FK127" s="5"/>
      <c r="FL127" s="5"/>
      <c r="FM127" s="5"/>
      <c r="FN127" s="5"/>
      <c r="FO127" s="5"/>
      <c r="FP127" s="5"/>
      <c r="FQ127" s="5"/>
      <c r="FR127" s="5"/>
      <c r="FS127" s="5"/>
      <c r="FT127" s="5"/>
      <c r="FU127" s="5"/>
      <c r="FV127" s="5"/>
      <c r="FW127" s="5"/>
      <c r="FX127" s="5"/>
      <c r="FY127" s="5"/>
      <c r="FZ127" s="5"/>
      <c r="GA127" s="5"/>
      <c r="GB127" s="5"/>
      <c r="GC127" s="5"/>
      <c r="GD127" s="5"/>
      <c r="GE127" s="5"/>
      <c r="GF127" s="5"/>
      <c r="GG127" s="5"/>
      <c r="GH127" s="5"/>
      <c r="GI127" s="5"/>
      <c r="GJ127" s="5"/>
      <c r="GK127" s="5"/>
      <c r="GL127" s="5"/>
      <c r="GM127" s="5"/>
      <c r="GN127" s="5"/>
      <c r="GO127" s="5"/>
      <c r="GP127" s="5"/>
      <c r="GQ127" s="5"/>
      <c r="GR127" s="5"/>
      <c r="GS127" s="5"/>
      <c r="GT127" s="5"/>
      <c r="GU127" s="5"/>
      <c r="GV127" s="5"/>
      <c r="GW127" s="5"/>
      <c r="GX127" s="5"/>
      <c r="GY127" s="5"/>
      <c r="GZ127" s="5"/>
      <c r="HA127" s="5"/>
      <c r="HB127" s="5"/>
      <c r="HC127" s="5"/>
      <c r="HD127" s="5"/>
      <c r="HE127" s="5"/>
      <c r="HF127" s="5"/>
      <c r="HG127" s="5"/>
      <c r="HH127" s="5"/>
      <c r="HI127" s="5"/>
      <c r="HJ127" s="5"/>
      <c r="HK127" s="5"/>
      <c r="HL127" s="5"/>
      <c r="HM127" s="5"/>
      <c r="HN127" s="5"/>
      <c r="HO127" s="5"/>
      <c r="HP127" s="5"/>
      <c r="HQ127" s="5"/>
      <c r="HR127" s="5"/>
      <c r="HS127" s="5"/>
      <c r="HT127" s="5"/>
      <c r="HU127" s="5"/>
      <c r="HV127" s="5"/>
      <c r="HW127" s="5"/>
      <c r="HX127" s="5"/>
      <c r="HY127" s="5"/>
      <c r="HZ127" s="5"/>
      <c r="IA127" s="5"/>
      <c r="IB127" s="5"/>
      <c r="IC127" s="5"/>
      <c r="ID127" s="5"/>
      <c r="IE127" s="5"/>
      <c r="IF127" s="5"/>
      <c r="IG127" s="5"/>
      <c r="IH127" s="5"/>
      <c r="II127" s="5"/>
      <c r="IJ127" s="5"/>
      <c r="IK127" s="5"/>
      <c r="IL127" s="5"/>
      <c r="IM127" s="5"/>
      <c r="IN127" s="5"/>
      <c r="IO127" s="5"/>
      <c r="IP127" s="5"/>
      <c r="IQ127" s="5"/>
      <c r="IR127" s="5"/>
      <c r="IS127" s="5"/>
      <c r="IT127" s="5"/>
      <c r="IU127" s="5"/>
      <c r="IV127" s="5"/>
    </row>
    <row r="128" spans="1:256" ht="15.75" customHeight="1" x14ac:dyDescent="0.25">
      <c r="A128" s="82" t="s">
        <v>14</v>
      </c>
      <c r="B128" s="249" t="s">
        <v>55</v>
      </c>
      <c r="C128" s="249"/>
      <c r="D128" s="249"/>
      <c r="E128" s="249"/>
      <c r="F128" s="249"/>
      <c r="G128" s="249"/>
      <c r="H128" s="249"/>
      <c r="I128" s="26">
        <f>UNIFORMES!F29</f>
        <v>85.322916666666657</v>
      </c>
      <c r="J128" s="6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  <c r="DA128" s="5"/>
      <c r="DB128" s="5"/>
      <c r="DC128" s="5"/>
      <c r="DD128" s="5"/>
      <c r="DE128" s="5"/>
      <c r="DF128" s="5"/>
      <c r="DG128" s="5"/>
      <c r="DH128" s="5"/>
      <c r="DI128" s="5"/>
      <c r="DJ128" s="5"/>
      <c r="DK128" s="5"/>
      <c r="DL128" s="5"/>
      <c r="DM128" s="5"/>
      <c r="DN128" s="5"/>
      <c r="DO128" s="5"/>
      <c r="DP128" s="5"/>
      <c r="DQ128" s="5"/>
      <c r="DR128" s="5"/>
      <c r="DS128" s="5"/>
      <c r="DT128" s="5"/>
      <c r="DU128" s="5"/>
      <c r="DV128" s="5"/>
      <c r="DW128" s="5"/>
      <c r="DX128" s="5"/>
      <c r="DY128" s="5"/>
      <c r="DZ128" s="5"/>
      <c r="EA128" s="5"/>
      <c r="EB128" s="5"/>
      <c r="EC128" s="5"/>
      <c r="ED128" s="5"/>
      <c r="EE128" s="5"/>
      <c r="EF128" s="5"/>
      <c r="EG128" s="5"/>
      <c r="EH128" s="5"/>
      <c r="EI128" s="5"/>
      <c r="EJ128" s="5"/>
      <c r="EK128" s="5"/>
      <c r="EL128" s="5"/>
      <c r="EM128" s="5"/>
      <c r="EN128" s="5"/>
      <c r="EO128" s="5"/>
      <c r="EP128" s="5"/>
      <c r="EQ128" s="5"/>
      <c r="ER128" s="5"/>
      <c r="ES128" s="5"/>
      <c r="ET128" s="5"/>
      <c r="EU128" s="5"/>
      <c r="EV128" s="5"/>
      <c r="EW128" s="5"/>
      <c r="EX128" s="5"/>
      <c r="EY128" s="5"/>
      <c r="EZ128" s="5"/>
      <c r="FA128" s="5"/>
      <c r="FB128" s="5"/>
      <c r="FC128" s="5"/>
      <c r="FD128" s="5"/>
      <c r="FE128" s="5"/>
      <c r="FF128" s="5"/>
      <c r="FG128" s="5"/>
      <c r="FH128" s="5"/>
      <c r="FI128" s="5"/>
      <c r="FJ128" s="5"/>
      <c r="FK128" s="5"/>
      <c r="FL128" s="5"/>
      <c r="FM128" s="5"/>
      <c r="FN128" s="5"/>
      <c r="FO128" s="5"/>
      <c r="FP128" s="5"/>
      <c r="FQ128" s="5"/>
      <c r="FR128" s="5"/>
      <c r="FS128" s="5"/>
      <c r="FT128" s="5"/>
      <c r="FU128" s="5"/>
      <c r="FV128" s="5"/>
      <c r="FW128" s="5"/>
      <c r="FX128" s="5"/>
      <c r="FY128" s="5"/>
      <c r="FZ128" s="5"/>
      <c r="GA128" s="5"/>
      <c r="GB128" s="5"/>
      <c r="GC128" s="5"/>
      <c r="GD128" s="5"/>
      <c r="GE128" s="5"/>
      <c r="GF128" s="5"/>
      <c r="GG128" s="5"/>
      <c r="GH128" s="5"/>
      <c r="GI128" s="5"/>
      <c r="GJ128" s="5"/>
      <c r="GK128" s="5"/>
      <c r="GL128" s="5"/>
      <c r="GM128" s="5"/>
      <c r="GN128" s="5"/>
      <c r="GO128" s="5"/>
      <c r="GP128" s="5"/>
      <c r="GQ128" s="5"/>
      <c r="GR128" s="5"/>
      <c r="GS128" s="5"/>
      <c r="GT128" s="5"/>
      <c r="GU128" s="5"/>
      <c r="GV128" s="5"/>
      <c r="GW128" s="5"/>
      <c r="GX128" s="5"/>
      <c r="GY128" s="5"/>
      <c r="GZ128" s="5"/>
      <c r="HA128" s="5"/>
      <c r="HB128" s="5"/>
      <c r="HC128" s="5"/>
      <c r="HD128" s="5"/>
      <c r="HE128" s="5"/>
      <c r="HF128" s="5"/>
      <c r="HG128" s="5"/>
      <c r="HH128" s="5"/>
      <c r="HI128" s="5"/>
      <c r="HJ128" s="5"/>
      <c r="HK128" s="5"/>
      <c r="HL128" s="5"/>
      <c r="HM128" s="5"/>
      <c r="HN128" s="5"/>
      <c r="HO128" s="5"/>
      <c r="HP128" s="5"/>
      <c r="HQ128" s="5"/>
      <c r="HR128" s="5"/>
      <c r="HS128" s="5"/>
      <c r="HT128" s="5"/>
      <c r="HU128" s="5"/>
      <c r="HV128" s="5"/>
      <c r="HW128" s="5"/>
      <c r="HX128" s="5"/>
      <c r="HY128" s="5"/>
      <c r="HZ128" s="5"/>
      <c r="IA128" s="5"/>
      <c r="IB128" s="5"/>
      <c r="IC128" s="5"/>
      <c r="ID128" s="5"/>
      <c r="IE128" s="5"/>
      <c r="IF128" s="5"/>
      <c r="IG128" s="5"/>
      <c r="IH128" s="5"/>
      <c r="II128" s="5"/>
      <c r="IJ128" s="5"/>
      <c r="IK128" s="5"/>
      <c r="IL128" s="5"/>
      <c r="IM128" s="5"/>
      <c r="IN128" s="5"/>
      <c r="IO128" s="5"/>
      <c r="IP128" s="5"/>
      <c r="IQ128" s="5"/>
      <c r="IR128" s="5"/>
      <c r="IS128" s="5"/>
      <c r="IT128" s="5"/>
      <c r="IU128" s="5"/>
      <c r="IV128" s="5"/>
    </row>
    <row r="129" spans="1:256" ht="15.75" customHeight="1" x14ac:dyDescent="0.25">
      <c r="A129" s="82" t="s">
        <v>26</v>
      </c>
      <c r="B129" s="275" t="s">
        <v>146</v>
      </c>
      <c r="C129" s="275"/>
      <c r="D129" s="275"/>
      <c r="E129" s="275"/>
      <c r="F129" s="275"/>
      <c r="G129" s="275"/>
      <c r="H129" s="275"/>
      <c r="I129" s="26">
        <f>UNIFORMES!J41</f>
        <v>90.201847222222227</v>
      </c>
      <c r="J129" s="6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  <c r="EI129" s="5"/>
      <c r="EJ129" s="5"/>
      <c r="EK129" s="5"/>
      <c r="EL129" s="5"/>
      <c r="EM129" s="5"/>
      <c r="EN129" s="5"/>
      <c r="EO129" s="5"/>
      <c r="EP129" s="5"/>
      <c r="EQ129" s="5"/>
      <c r="ER129" s="5"/>
      <c r="ES129" s="5"/>
      <c r="ET129" s="5"/>
      <c r="EU129" s="5"/>
      <c r="EV129" s="5"/>
      <c r="EW129" s="5"/>
      <c r="EX129" s="5"/>
      <c r="EY129" s="5"/>
      <c r="EZ129" s="5"/>
      <c r="FA129" s="5"/>
      <c r="FB129" s="5"/>
      <c r="FC129" s="5"/>
      <c r="FD129" s="5"/>
      <c r="FE129" s="5"/>
      <c r="FF129" s="5"/>
      <c r="FG129" s="5"/>
      <c r="FH129" s="5"/>
      <c r="FI129" s="5"/>
      <c r="FJ129" s="5"/>
      <c r="FK129" s="5"/>
      <c r="FL129" s="5"/>
      <c r="FM129" s="5"/>
      <c r="FN129" s="5"/>
      <c r="FO129" s="5"/>
      <c r="FP129" s="5"/>
      <c r="FQ129" s="5"/>
      <c r="FR129" s="5"/>
      <c r="FS129" s="5"/>
      <c r="FT129" s="5"/>
      <c r="FU129" s="5"/>
      <c r="FV129" s="5"/>
      <c r="FW129" s="5"/>
      <c r="FX129" s="5"/>
      <c r="FY129" s="5"/>
      <c r="FZ129" s="5"/>
      <c r="GA129" s="5"/>
      <c r="GB129" s="5"/>
      <c r="GC129" s="5"/>
      <c r="GD129" s="5"/>
      <c r="GE129" s="5"/>
      <c r="GF129" s="5"/>
      <c r="GG129" s="5"/>
      <c r="GH129" s="5"/>
      <c r="GI129" s="5"/>
      <c r="GJ129" s="5"/>
      <c r="GK129" s="5"/>
      <c r="GL129" s="5"/>
      <c r="GM129" s="5"/>
      <c r="GN129" s="5"/>
      <c r="GO129" s="5"/>
      <c r="GP129" s="5"/>
      <c r="GQ129" s="5"/>
      <c r="GR129" s="5"/>
      <c r="GS129" s="5"/>
      <c r="GT129" s="5"/>
      <c r="GU129" s="5"/>
      <c r="GV129" s="5"/>
      <c r="GW129" s="5"/>
      <c r="GX129" s="5"/>
      <c r="GY129" s="5"/>
      <c r="GZ129" s="5"/>
      <c r="HA129" s="5"/>
      <c r="HB129" s="5"/>
      <c r="HC129" s="5"/>
      <c r="HD129" s="5"/>
      <c r="HE129" s="5"/>
      <c r="HF129" s="5"/>
      <c r="HG129" s="5"/>
      <c r="HH129" s="5"/>
      <c r="HI129" s="5"/>
      <c r="HJ129" s="5"/>
      <c r="HK129" s="5"/>
      <c r="HL129" s="5"/>
      <c r="HM129" s="5"/>
      <c r="HN129" s="5"/>
      <c r="HO129" s="5"/>
      <c r="HP129" s="5"/>
      <c r="HQ129" s="5"/>
      <c r="HR129" s="5"/>
      <c r="HS129" s="5"/>
      <c r="HT129" s="5"/>
      <c r="HU129" s="5"/>
      <c r="HV129" s="5"/>
      <c r="HW129" s="5"/>
      <c r="HX129" s="5"/>
      <c r="HY129" s="5"/>
      <c r="HZ129" s="5"/>
      <c r="IA129" s="5"/>
      <c r="IB129" s="5"/>
      <c r="IC129" s="5"/>
      <c r="ID129" s="5"/>
      <c r="IE129" s="5"/>
      <c r="IF129" s="5"/>
      <c r="IG129" s="5"/>
      <c r="IH129" s="5"/>
      <c r="II129" s="5"/>
      <c r="IJ129" s="5"/>
      <c r="IK129" s="5"/>
      <c r="IL129" s="5"/>
      <c r="IM129" s="5"/>
      <c r="IN129" s="5"/>
      <c r="IO129" s="5"/>
      <c r="IP129" s="5"/>
      <c r="IQ129" s="5"/>
      <c r="IR129" s="5"/>
      <c r="IS129" s="5"/>
      <c r="IT129" s="5"/>
      <c r="IU129" s="5"/>
      <c r="IV129" s="5"/>
    </row>
    <row r="130" spans="1:256" ht="15.75" customHeight="1" x14ac:dyDescent="0.25">
      <c r="A130" s="82" t="s">
        <v>29</v>
      </c>
      <c r="B130" s="249" t="s">
        <v>147</v>
      </c>
      <c r="C130" s="249"/>
      <c r="D130" s="249"/>
      <c r="E130" s="249"/>
      <c r="F130" s="249"/>
      <c r="G130" s="249"/>
      <c r="H130" s="249"/>
      <c r="I130" s="26"/>
      <c r="J130" s="6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  <c r="DC130" s="5"/>
      <c r="DD130" s="5"/>
      <c r="DE130" s="5"/>
      <c r="DF130" s="5"/>
      <c r="DG130" s="5"/>
      <c r="DH130" s="5"/>
      <c r="DI130" s="5"/>
      <c r="DJ130" s="5"/>
      <c r="DK130" s="5"/>
      <c r="DL130" s="5"/>
      <c r="DM130" s="5"/>
      <c r="DN130" s="5"/>
      <c r="DO130" s="5"/>
      <c r="DP130" s="5"/>
      <c r="DQ130" s="5"/>
      <c r="DR130" s="5"/>
      <c r="DS130" s="5"/>
      <c r="DT130" s="5"/>
      <c r="DU130" s="5"/>
      <c r="DV130" s="5"/>
      <c r="DW130" s="5"/>
      <c r="DX130" s="5"/>
      <c r="DY130" s="5"/>
      <c r="DZ130" s="5"/>
      <c r="EA130" s="5"/>
      <c r="EB130" s="5"/>
      <c r="EC130" s="5"/>
      <c r="ED130" s="5"/>
      <c r="EE130" s="5"/>
      <c r="EF130" s="5"/>
      <c r="EG130" s="5"/>
      <c r="EH130" s="5"/>
      <c r="EI130" s="5"/>
      <c r="EJ130" s="5"/>
      <c r="EK130" s="5"/>
      <c r="EL130" s="5"/>
      <c r="EM130" s="5"/>
      <c r="EN130" s="5"/>
      <c r="EO130" s="5"/>
      <c r="EP130" s="5"/>
      <c r="EQ130" s="5"/>
      <c r="ER130" s="5"/>
      <c r="ES130" s="5"/>
      <c r="ET130" s="5"/>
      <c r="EU130" s="5"/>
      <c r="EV130" s="5"/>
      <c r="EW130" s="5"/>
      <c r="EX130" s="5"/>
      <c r="EY130" s="5"/>
      <c r="EZ130" s="5"/>
      <c r="FA130" s="5"/>
      <c r="FB130" s="5"/>
      <c r="FC130" s="5"/>
      <c r="FD130" s="5"/>
      <c r="FE130" s="5"/>
      <c r="FF130" s="5"/>
      <c r="FG130" s="5"/>
      <c r="FH130" s="5"/>
      <c r="FI130" s="5"/>
      <c r="FJ130" s="5"/>
      <c r="FK130" s="5"/>
      <c r="FL130" s="5"/>
      <c r="FM130" s="5"/>
      <c r="FN130" s="5"/>
      <c r="FO130" s="5"/>
      <c r="FP130" s="5"/>
      <c r="FQ130" s="5"/>
      <c r="FR130" s="5"/>
      <c r="FS130" s="5"/>
      <c r="FT130" s="5"/>
      <c r="FU130" s="5"/>
      <c r="FV130" s="5"/>
      <c r="FW130" s="5"/>
      <c r="FX130" s="5"/>
      <c r="FY130" s="5"/>
      <c r="FZ130" s="5"/>
      <c r="GA130" s="5"/>
      <c r="GB130" s="5"/>
      <c r="GC130" s="5"/>
      <c r="GD130" s="5"/>
      <c r="GE130" s="5"/>
      <c r="GF130" s="5"/>
      <c r="GG130" s="5"/>
      <c r="GH130" s="5"/>
      <c r="GI130" s="5"/>
      <c r="GJ130" s="5"/>
      <c r="GK130" s="5"/>
      <c r="GL130" s="5"/>
      <c r="GM130" s="5"/>
      <c r="GN130" s="5"/>
      <c r="GO130" s="5"/>
      <c r="GP130" s="5"/>
      <c r="GQ130" s="5"/>
      <c r="GR130" s="5"/>
      <c r="GS130" s="5"/>
      <c r="GT130" s="5"/>
      <c r="GU130" s="5"/>
      <c r="GV130" s="5"/>
      <c r="GW130" s="5"/>
      <c r="GX130" s="5"/>
      <c r="GY130" s="5"/>
      <c r="GZ130" s="5"/>
      <c r="HA130" s="5"/>
      <c r="HB130" s="5"/>
      <c r="HC130" s="5"/>
      <c r="HD130" s="5"/>
      <c r="HE130" s="5"/>
      <c r="HF130" s="5"/>
      <c r="HG130" s="5"/>
      <c r="HH130" s="5"/>
      <c r="HI130" s="5"/>
      <c r="HJ130" s="5"/>
      <c r="HK130" s="5"/>
      <c r="HL130" s="5"/>
      <c r="HM130" s="5"/>
      <c r="HN130" s="5"/>
      <c r="HO130" s="5"/>
      <c r="HP130" s="5"/>
      <c r="HQ130" s="5"/>
      <c r="HR130" s="5"/>
      <c r="HS130" s="5"/>
      <c r="HT130" s="5"/>
      <c r="HU130" s="5"/>
      <c r="HV130" s="5"/>
      <c r="HW130" s="5"/>
      <c r="HX130" s="5"/>
      <c r="HY130" s="5"/>
      <c r="HZ130" s="5"/>
      <c r="IA130" s="5"/>
      <c r="IB130" s="5"/>
      <c r="IC130" s="5"/>
      <c r="ID130" s="5"/>
      <c r="IE130" s="5"/>
      <c r="IF130" s="5"/>
      <c r="IG130" s="5"/>
      <c r="IH130" s="5"/>
      <c r="II130" s="5"/>
      <c r="IJ130" s="5"/>
      <c r="IK130" s="5"/>
      <c r="IL130" s="5"/>
      <c r="IM130" s="5"/>
      <c r="IN130" s="5"/>
      <c r="IO130" s="5"/>
      <c r="IP130" s="5"/>
      <c r="IQ130" s="5"/>
      <c r="IR130" s="5"/>
      <c r="IS130" s="5"/>
      <c r="IT130" s="5"/>
      <c r="IU130" s="5"/>
      <c r="IV130" s="5"/>
    </row>
    <row r="131" spans="1:256" ht="15.75" customHeight="1" x14ac:dyDescent="0.25">
      <c r="A131" s="251" t="s">
        <v>1</v>
      </c>
      <c r="B131" s="252"/>
      <c r="C131" s="252"/>
      <c r="D131" s="252"/>
      <c r="E131" s="252"/>
      <c r="F131" s="252"/>
      <c r="G131" s="252"/>
      <c r="H131" s="253"/>
      <c r="I131" s="29">
        <f>SUM(I127:I130)</f>
        <v>349.28226388888891</v>
      </c>
      <c r="J131" s="6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  <c r="EM131" s="5"/>
      <c r="EN131" s="5"/>
      <c r="EO131" s="5"/>
      <c r="EP131" s="5"/>
      <c r="EQ131" s="5"/>
      <c r="ER131" s="5"/>
      <c r="ES131" s="5"/>
      <c r="ET131" s="5"/>
      <c r="EU131" s="5"/>
      <c r="EV131" s="5"/>
      <c r="EW131" s="5"/>
      <c r="EX131" s="5"/>
      <c r="EY131" s="5"/>
      <c r="EZ131" s="5"/>
      <c r="FA131" s="5"/>
      <c r="FB131" s="5"/>
      <c r="FC131" s="5"/>
      <c r="FD131" s="5"/>
      <c r="FE131" s="5"/>
      <c r="FF131" s="5"/>
      <c r="FG131" s="5"/>
      <c r="FH131" s="5"/>
      <c r="FI131" s="5"/>
      <c r="FJ131" s="5"/>
      <c r="FK131" s="5"/>
      <c r="FL131" s="5"/>
      <c r="FM131" s="5"/>
      <c r="FN131" s="5"/>
      <c r="FO131" s="5"/>
      <c r="FP131" s="5"/>
      <c r="FQ131" s="5"/>
      <c r="FR131" s="5"/>
      <c r="FS131" s="5"/>
      <c r="FT131" s="5"/>
      <c r="FU131" s="5"/>
      <c r="FV131" s="5"/>
      <c r="FW131" s="5"/>
      <c r="FX131" s="5"/>
      <c r="FY131" s="5"/>
      <c r="FZ131" s="5"/>
      <c r="GA131" s="5"/>
      <c r="GB131" s="5"/>
      <c r="GC131" s="5"/>
      <c r="GD131" s="5"/>
      <c r="GE131" s="5"/>
      <c r="GF131" s="5"/>
      <c r="GG131" s="5"/>
      <c r="GH131" s="5"/>
      <c r="GI131" s="5"/>
      <c r="GJ131" s="5"/>
      <c r="GK131" s="5"/>
      <c r="GL131" s="5"/>
      <c r="GM131" s="5"/>
      <c r="GN131" s="5"/>
      <c r="GO131" s="5"/>
      <c r="GP131" s="5"/>
      <c r="GQ131" s="5"/>
      <c r="GR131" s="5"/>
      <c r="GS131" s="5"/>
      <c r="GT131" s="5"/>
      <c r="GU131" s="5"/>
      <c r="GV131" s="5"/>
      <c r="GW131" s="5"/>
      <c r="GX131" s="5"/>
      <c r="GY131" s="5"/>
      <c r="GZ131" s="5"/>
      <c r="HA131" s="5"/>
      <c r="HB131" s="5"/>
      <c r="HC131" s="5"/>
      <c r="HD131" s="5"/>
      <c r="HE131" s="5"/>
      <c r="HF131" s="5"/>
      <c r="HG131" s="5"/>
      <c r="HH131" s="5"/>
      <c r="HI131" s="5"/>
      <c r="HJ131" s="5"/>
      <c r="HK131" s="5"/>
      <c r="HL131" s="5"/>
      <c r="HM131" s="5"/>
      <c r="HN131" s="5"/>
      <c r="HO131" s="5"/>
      <c r="HP131" s="5"/>
      <c r="HQ131" s="5"/>
      <c r="HR131" s="5"/>
      <c r="HS131" s="5"/>
      <c r="HT131" s="5"/>
      <c r="HU131" s="5"/>
      <c r="HV131" s="5"/>
      <c r="HW131" s="5"/>
      <c r="HX131" s="5"/>
      <c r="HY131" s="5"/>
      <c r="HZ131" s="5"/>
      <c r="IA131" s="5"/>
      <c r="IB131" s="5"/>
      <c r="IC131" s="5"/>
      <c r="ID131" s="5"/>
      <c r="IE131" s="5"/>
      <c r="IF131" s="5"/>
      <c r="IG131" s="5"/>
      <c r="IH131" s="5"/>
      <c r="II131" s="5"/>
      <c r="IJ131" s="5"/>
      <c r="IK131" s="5"/>
      <c r="IL131" s="5"/>
      <c r="IM131" s="5"/>
      <c r="IN131" s="5"/>
      <c r="IO131" s="5"/>
      <c r="IP131" s="5"/>
      <c r="IQ131" s="5"/>
      <c r="IR131" s="5"/>
      <c r="IS131" s="5"/>
      <c r="IT131" s="5"/>
      <c r="IU131" s="5"/>
      <c r="IV131" s="5"/>
    </row>
    <row r="132" spans="1:256" ht="12.95" customHeight="1" x14ac:dyDescent="0.25">
      <c r="A132" s="286"/>
      <c r="B132" s="286"/>
      <c r="C132" s="286"/>
      <c r="D132" s="286"/>
      <c r="E132" s="286"/>
      <c r="F132" s="286"/>
      <c r="G132" s="286"/>
      <c r="H132" s="286"/>
      <c r="I132" s="286"/>
      <c r="J132" s="287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  <c r="EH132" s="5"/>
      <c r="EI132" s="5"/>
      <c r="EJ132" s="5"/>
      <c r="EK132" s="5"/>
      <c r="EL132" s="5"/>
      <c r="EM132" s="5"/>
      <c r="EN132" s="5"/>
      <c r="EO132" s="5"/>
      <c r="EP132" s="5"/>
      <c r="EQ132" s="5"/>
      <c r="ER132" s="5"/>
      <c r="ES132" s="5"/>
      <c r="ET132" s="5"/>
      <c r="EU132" s="5"/>
      <c r="EV132" s="5"/>
      <c r="EW132" s="5"/>
      <c r="EX132" s="5"/>
      <c r="EY132" s="5"/>
      <c r="EZ132" s="5"/>
      <c r="FA132" s="5"/>
      <c r="FB132" s="5"/>
      <c r="FC132" s="5"/>
      <c r="FD132" s="5"/>
      <c r="FE132" s="5"/>
      <c r="FF132" s="5"/>
      <c r="FG132" s="5"/>
      <c r="FH132" s="5"/>
      <c r="FI132" s="5"/>
      <c r="FJ132" s="5"/>
      <c r="FK132" s="5"/>
      <c r="FL132" s="5"/>
      <c r="FM132" s="5"/>
      <c r="FN132" s="5"/>
      <c r="FO132" s="5"/>
      <c r="FP132" s="5"/>
      <c r="FQ132" s="5"/>
      <c r="FR132" s="5"/>
      <c r="FS132" s="5"/>
      <c r="FT132" s="5"/>
      <c r="FU132" s="5"/>
      <c r="FV132" s="5"/>
      <c r="FW132" s="5"/>
      <c r="FX132" s="5"/>
      <c r="FY132" s="5"/>
      <c r="FZ132" s="5"/>
      <c r="GA132" s="5"/>
      <c r="GB132" s="5"/>
      <c r="GC132" s="5"/>
      <c r="GD132" s="5"/>
      <c r="GE132" s="5"/>
      <c r="GF132" s="5"/>
      <c r="GG132" s="5"/>
      <c r="GH132" s="5"/>
      <c r="GI132" s="5"/>
      <c r="GJ132" s="5"/>
      <c r="GK132" s="5"/>
      <c r="GL132" s="5"/>
      <c r="GM132" s="5"/>
      <c r="GN132" s="5"/>
      <c r="GO132" s="5"/>
      <c r="GP132" s="5"/>
      <c r="GQ132" s="5"/>
      <c r="GR132" s="5"/>
      <c r="GS132" s="5"/>
      <c r="GT132" s="5"/>
      <c r="GU132" s="5"/>
      <c r="GV132" s="5"/>
      <c r="GW132" s="5"/>
      <c r="GX132" s="5"/>
      <c r="GY132" s="5"/>
      <c r="GZ132" s="5"/>
      <c r="HA132" s="5"/>
      <c r="HB132" s="5"/>
      <c r="HC132" s="5"/>
      <c r="HD132" s="5"/>
      <c r="HE132" s="5"/>
      <c r="HF132" s="5"/>
      <c r="HG132" s="5"/>
      <c r="HH132" s="5"/>
      <c r="HI132" s="5"/>
      <c r="HJ132" s="5"/>
      <c r="HK132" s="5"/>
      <c r="HL132" s="5"/>
      <c r="HM132" s="5"/>
      <c r="HN132" s="5"/>
      <c r="HO132" s="5"/>
      <c r="HP132" s="5"/>
      <c r="HQ132" s="5"/>
      <c r="HR132" s="5"/>
      <c r="HS132" s="5"/>
      <c r="HT132" s="5"/>
      <c r="HU132" s="5"/>
      <c r="HV132" s="5"/>
      <c r="HW132" s="5"/>
      <c r="HX132" s="5"/>
      <c r="HY132" s="5"/>
      <c r="HZ132" s="5"/>
      <c r="IA132" s="5"/>
      <c r="IB132" s="5"/>
      <c r="IC132" s="5"/>
      <c r="ID132" s="5"/>
      <c r="IE132" s="5"/>
      <c r="IF132" s="5"/>
      <c r="IG132" s="5"/>
      <c r="IH132" s="5"/>
      <c r="II132" s="5"/>
      <c r="IJ132" s="5"/>
      <c r="IK132" s="5"/>
      <c r="IL132" s="5"/>
      <c r="IM132" s="5"/>
      <c r="IN132" s="5"/>
      <c r="IO132" s="5"/>
      <c r="IP132" s="5"/>
      <c r="IQ132" s="5"/>
      <c r="IR132" s="5"/>
      <c r="IS132" s="5"/>
      <c r="IT132" s="5"/>
      <c r="IU132" s="5"/>
      <c r="IV132" s="5"/>
    </row>
    <row r="133" spans="1:256" ht="15" customHeight="1" x14ac:dyDescent="0.25">
      <c r="A133" s="286"/>
      <c r="B133" s="286"/>
      <c r="C133" s="286"/>
      <c r="D133" s="286"/>
      <c r="E133" s="286"/>
      <c r="F133" s="286"/>
      <c r="G133" s="286"/>
      <c r="H133" s="286"/>
      <c r="I133" s="286"/>
      <c r="J133" s="287"/>
      <c r="K133" s="5"/>
      <c r="L133" s="5"/>
    </row>
    <row r="134" spans="1:256" s="39" customFormat="1" ht="15.75" x14ac:dyDescent="0.2">
      <c r="A134" s="288" t="s">
        <v>74</v>
      </c>
      <c r="B134" s="289"/>
      <c r="C134" s="289"/>
      <c r="D134" s="289"/>
      <c r="E134" s="289"/>
      <c r="F134" s="289"/>
      <c r="G134" s="289"/>
      <c r="H134" s="290"/>
    </row>
    <row r="135" spans="1:256" s="39" customFormat="1" ht="12.75" x14ac:dyDescent="0.2">
      <c r="A135" s="291"/>
      <c r="B135" s="291"/>
      <c r="C135" s="291"/>
      <c r="D135" s="291"/>
      <c r="E135" s="291"/>
      <c r="F135" s="291"/>
      <c r="G135" s="291"/>
      <c r="H135" s="291"/>
      <c r="I135" s="291"/>
      <c r="J135" s="291"/>
    </row>
    <row r="136" spans="1:256" s="56" customFormat="1" ht="29.1" customHeight="1" x14ac:dyDescent="0.25">
      <c r="A136" s="84">
        <v>6</v>
      </c>
      <c r="B136" s="272" t="s">
        <v>75</v>
      </c>
      <c r="C136" s="272"/>
      <c r="D136" s="272"/>
      <c r="E136" s="272"/>
      <c r="F136" s="84" t="s">
        <v>22</v>
      </c>
      <c r="G136" s="294" t="s">
        <v>19</v>
      </c>
      <c r="H136" s="294"/>
    </row>
    <row r="137" spans="1:256" s="56" customFormat="1" x14ac:dyDescent="0.25">
      <c r="A137" s="84" t="s">
        <v>13</v>
      </c>
      <c r="B137" s="272" t="s">
        <v>5</v>
      </c>
      <c r="C137" s="272"/>
      <c r="D137" s="272"/>
      <c r="E137" s="272"/>
      <c r="F137" s="57">
        <v>0.05</v>
      </c>
      <c r="G137" s="292">
        <f>H159*F137</f>
        <v>432.66293007320832</v>
      </c>
      <c r="H137" s="292"/>
    </row>
    <row r="138" spans="1:256" s="56" customFormat="1" x14ac:dyDescent="0.25">
      <c r="A138" s="84" t="s">
        <v>14</v>
      </c>
      <c r="B138" s="272" t="s">
        <v>7</v>
      </c>
      <c r="C138" s="272"/>
      <c r="D138" s="272"/>
      <c r="E138" s="272"/>
      <c r="F138" s="57">
        <v>0.1</v>
      </c>
      <c r="G138" s="292">
        <f>(H159+G137)*F138</f>
        <v>908.5921531537374</v>
      </c>
      <c r="H138" s="292"/>
    </row>
    <row r="139" spans="1:256" s="56" customFormat="1" x14ac:dyDescent="0.25">
      <c r="A139" s="84" t="s">
        <v>26</v>
      </c>
      <c r="B139" s="272" t="s">
        <v>6</v>
      </c>
      <c r="C139" s="272"/>
      <c r="D139" s="272"/>
      <c r="E139" s="272"/>
      <c r="F139" s="57"/>
      <c r="G139" s="292"/>
      <c r="H139" s="292"/>
    </row>
    <row r="140" spans="1:256" s="56" customFormat="1" x14ac:dyDescent="0.25">
      <c r="A140" s="84"/>
      <c r="B140" s="272" t="s">
        <v>76</v>
      </c>
      <c r="C140" s="272"/>
      <c r="D140" s="272"/>
      <c r="E140" s="272"/>
      <c r="F140" s="53">
        <v>6.4999999999999997E-3</v>
      </c>
      <c r="G140" s="293">
        <f>((H159+G137+G138)/H148)*F140</f>
        <v>71.115860920079058</v>
      </c>
      <c r="H140" s="293"/>
      <c r="J140" s="149"/>
    </row>
    <row r="141" spans="1:256" s="56" customFormat="1" x14ac:dyDescent="0.25">
      <c r="A141" s="84"/>
      <c r="B141" s="272" t="s">
        <v>77</v>
      </c>
      <c r="C141" s="272"/>
      <c r="D141" s="272"/>
      <c r="E141" s="272"/>
      <c r="F141" s="53">
        <v>0.03</v>
      </c>
      <c r="G141" s="293">
        <f>((H159+G137+G138)/H148)*F141</f>
        <v>328.22705040036487</v>
      </c>
      <c r="H141" s="293"/>
      <c r="I141" s="54"/>
      <c r="J141" s="149"/>
    </row>
    <row r="142" spans="1:256" s="56" customFormat="1" x14ac:dyDescent="0.25">
      <c r="A142" s="84"/>
      <c r="B142" s="272" t="s">
        <v>78</v>
      </c>
      <c r="C142" s="272"/>
      <c r="D142" s="272"/>
      <c r="E142" s="272"/>
      <c r="F142" s="57">
        <v>0</v>
      </c>
      <c r="G142" s="292"/>
      <c r="H142" s="292"/>
    </row>
    <row r="143" spans="1:256" s="56" customFormat="1" x14ac:dyDescent="0.25">
      <c r="A143" s="84"/>
      <c r="B143" s="272" t="s">
        <v>172</v>
      </c>
      <c r="C143" s="272"/>
      <c r="D143" s="272"/>
      <c r="E143" s="272"/>
      <c r="F143" s="53">
        <v>0.05</v>
      </c>
      <c r="G143" s="292">
        <f>(I34+I85+J96+I122+I131)*F143</f>
        <v>432.66293007320832</v>
      </c>
      <c r="H143" s="292"/>
      <c r="J143" s="149"/>
    </row>
    <row r="144" spans="1:256" s="56" customFormat="1" x14ac:dyDescent="0.25">
      <c r="A144" s="84"/>
      <c r="B144" s="272" t="s">
        <v>173</v>
      </c>
      <c r="C144" s="272"/>
      <c r="D144" s="272"/>
      <c r="E144" s="272"/>
      <c r="F144" s="147">
        <f>SUM(F140:F143)</f>
        <v>8.6499999999999994E-2</v>
      </c>
      <c r="G144" s="292"/>
      <c r="H144" s="292"/>
      <c r="J144" s="149"/>
      <c r="K144" s="149"/>
    </row>
    <row r="145" spans="1:11" s="56" customFormat="1" x14ac:dyDescent="0.25">
      <c r="A145" s="294" t="s">
        <v>79</v>
      </c>
      <c r="B145" s="294"/>
      <c r="C145" s="294"/>
      <c r="D145" s="294"/>
      <c r="E145" s="294"/>
      <c r="F145" s="55"/>
      <c r="G145" s="295">
        <f>SUM(G137:H143)</f>
        <v>2173.260924620598</v>
      </c>
      <c r="H145" s="295"/>
      <c r="J145" s="149"/>
      <c r="K145" s="149"/>
    </row>
    <row r="146" spans="1:11" s="39" customFormat="1" ht="12.75" x14ac:dyDescent="0.2">
      <c r="A146" s="296" t="s">
        <v>95</v>
      </c>
      <c r="B146" s="296"/>
      <c r="C146" s="296"/>
      <c r="D146" s="296"/>
      <c r="E146" s="296"/>
      <c r="F146" s="296"/>
      <c r="G146" s="296"/>
      <c r="H146" s="296"/>
    </row>
    <row r="147" spans="1:11" s="39" customFormat="1" ht="12.75" x14ac:dyDescent="0.2">
      <c r="A147" s="296" t="s">
        <v>96</v>
      </c>
      <c r="B147" s="296"/>
      <c r="C147" s="296"/>
      <c r="D147" s="296"/>
      <c r="E147" s="296"/>
      <c r="F147" s="296"/>
      <c r="G147" s="296"/>
      <c r="H147" s="296"/>
    </row>
    <row r="148" spans="1:11" s="39" customFormat="1" ht="12.75" x14ac:dyDescent="0.2">
      <c r="A148" s="297" t="s">
        <v>174</v>
      </c>
      <c r="B148" s="297"/>
      <c r="C148" s="297"/>
      <c r="D148" s="297"/>
      <c r="E148" s="297"/>
      <c r="F148" s="297"/>
      <c r="G148" s="297"/>
      <c r="H148" s="77">
        <v>0.91349999999999998</v>
      </c>
      <c r="J148" s="109"/>
    </row>
    <row r="149" spans="1:11" s="146" customFormat="1" ht="12.75" x14ac:dyDescent="0.2">
      <c r="A149" s="144"/>
      <c r="B149" s="144"/>
      <c r="C149" s="144"/>
      <c r="D149" s="144"/>
      <c r="E149" s="144"/>
      <c r="F149" s="144"/>
      <c r="G149" s="144"/>
      <c r="H149" s="145"/>
    </row>
    <row r="150" spans="1:11" s="146" customFormat="1" ht="12.75" x14ac:dyDescent="0.2">
      <c r="A150" s="144"/>
      <c r="B150" s="144"/>
      <c r="C150" s="144"/>
      <c r="D150" s="144"/>
      <c r="E150" s="144"/>
      <c r="F150" s="144"/>
      <c r="G150" s="144"/>
      <c r="H150" s="145"/>
    </row>
    <row r="151" spans="1:11" s="39" customFormat="1" ht="15.75" x14ac:dyDescent="0.2">
      <c r="A151" s="298" t="s">
        <v>80</v>
      </c>
      <c r="B151" s="299"/>
      <c r="C151" s="299"/>
      <c r="D151" s="299"/>
      <c r="E151" s="299"/>
      <c r="F151" s="299"/>
      <c r="G151" s="299"/>
      <c r="H151" s="299"/>
    </row>
    <row r="152" spans="1:11" s="39" customFormat="1" ht="12.75" x14ac:dyDescent="0.2">
      <c r="A152" s="291"/>
      <c r="B152" s="291"/>
      <c r="C152" s="291"/>
      <c r="D152" s="291"/>
      <c r="E152" s="291"/>
      <c r="F152" s="291"/>
      <c r="G152" s="291"/>
      <c r="H152" s="291"/>
      <c r="I152" s="291"/>
    </row>
    <row r="153" spans="1:11" customFormat="1" x14ac:dyDescent="0.25">
      <c r="A153" s="84"/>
      <c r="B153" s="294" t="s">
        <v>56</v>
      </c>
      <c r="C153" s="294"/>
      <c r="D153" s="294"/>
      <c r="E153" s="294"/>
      <c r="F153" s="294"/>
      <c r="G153" s="294"/>
      <c r="H153" s="84" t="s">
        <v>19</v>
      </c>
    </row>
    <row r="154" spans="1:11" customFormat="1" x14ac:dyDescent="0.25">
      <c r="A154" s="84" t="s">
        <v>13</v>
      </c>
      <c r="B154" s="301" t="s">
        <v>57</v>
      </c>
      <c r="C154" s="301"/>
      <c r="D154" s="301"/>
      <c r="E154" s="301"/>
      <c r="F154" s="301"/>
      <c r="G154" s="301"/>
      <c r="H154" s="58">
        <f>I34</f>
        <v>3800.3948636363634</v>
      </c>
    </row>
    <row r="155" spans="1:11" customFormat="1" x14ac:dyDescent="0.25">
      <c r="A155" s="84" t="s">
        <v>14</v>
      </c>
      <c r="B155" s="301" t="s">
        <v>81</v>
      </c>
      <c r="C155" s="301"/>
      <c r="D155" s="301"/>
      <c r="E155" s="301"/>
      <c r="F155" s="301"/>
      <c r="G155" s="301"/>
      <c r="H155" s="58">
        <f>I85</f>
        <v>3351.6731872549453</v>
      </c>
    </row>
    <row r="156" spans="1:11" customFormat="1" x14ac:dyDescent="0.25">
      <c r="A156" s="84" t="s">
        <v>26</v>
      </c>
      <c r="B156" s="301" t="s">
        <v>43</v>
      </c>
      <c r="C156" s="301"/>
      <c r="D156" s="301"/>
      <c r="E156" s="301"/>
      <c r="F156" s="301"/>
      <c r="G156" s="301"/>
      <c r="H156" s="58">
        <f>J96</f>
        <v>308.33824051233154</v>
      </c>
    </row>
    <row r="157" spans="1:11" customFormat="1" x14ac:dyDescent="0.25">
      <c r="A157" s="84" t="s">
        <v>29</v>
      </c>
      <c r="B157" s="300" t="s">
        <v>46</v>
      </c>
      <c r="C157" s="300"/>
      <c r="D157" s="300"/>
      <c r="E157" s="300"/>
      <c r="F157" s="300"/>
      <c r="G157" s="300"/>
      <c r="H157" s="58">
        <f>I122</f>
        <v>843.57004617163852</v>
      </c>
    </row>
    <row r="158" spans="1:11" customFormat="1" x14ac:dyDescent="0.25">
      <c r="A158" s="84" t="s">
        <v>8</v>
      </c>
      <c r="B158" s="301" t="s">
        <v>82</v>
      </c>
      <c r="C158" s="301"/>
      <c r="D158" s="301"/>
      <c r="E158" s="301"/>
      <c r="F158" s="301"/>
      <c r="G158" s="301"/>
      <c r="H158" s="74">
        <f>I131</f>
        <v>349.28226388888891</v>
      </c>
    </row>
    <row r="159" spans="1:11" customFormat="1" ht="12.95" customHeight="1" x14ac:dyDescent="0.25">
      <c r="A159" s="294" t="s">
        <v>83</v>
      </c>
      <c r="B159" s="294"/>
      <c r="C159" s="294"/>
      <c r="D159" s="294"/>
      <c r="E159" s="294"/>
      <c r="F159" s="294"/>
      <c r="G159" s="294"/>
      <c r="H159" s="148">
        <f>SUM(H154:H158)</f>
        <v>8653.2586014641656</v>
      </c>
    </row>
    <row r="160" spans="1:11" customFormat="1" x14ac:dyDescent="0.25">
      <c r="A160" s="84" t="s">
        <v>32</v>
      </c>
      <c r="B160" s="301" t="s">
        <v>84</v>
      </c>
      <c r="C160" s="301"/>
      <c r="D160" s="301"/>
      <c r="E160" s="301"/>
      <c r="F160" s="301"/>
      <c r="G160" s="301"/>
      <c r="H160" s="58">
        <f>G145</f>
        <v>2173.260924620598</v>
      </c>
    </row>
    <row r="161" spans="1:8" customFormat="1" ht="12.95" customHeight="1" x14ac:dyDescent="0.25">
      <c r="A161" s="294" t="s">
        <v>85</v>
      </c>
      <c r="B161" s="294"/>
      <c r="C161" s="294"/>
      <c r="D161" s="294"/>
      <c r="E161" s="294"/>
      <c r="F161" s="294"/>
      <c r="G161" s="294"/>
      <c r="H161" s="59">
        <f>H159+H160</f>
        <v>10826.519526084763</v>
      </c>
    </row>
    <row r="162" spans="1:8" s="39" customFormat="1" ht="12.95" customHeight="1" x14ac:dyDescent="0.2">
      <c r="A162" s="302" t="s">
        <v>183</v>
      </c>
      <c r="B162" s="302"/>
      <c r="C162" s="302"/>
      <c r="D162" s="302"/>
      <c r="E162" s="302"/>
      <c r="F162" s="302"/>
      <c r="G162" s="302"/>
      <c r="H162" s="60">
        <f>12*H161</f>
        <v>129918.23431301716</v>
      </c>
    </row>
    <row r="163" spans="1:8" s="128" customFormat="1" ht="15" customHeight="1" x14ac:dyDescent="0.2">
      <c r="A163" s="226" t="s">
        <v>148</v>
      </c>
      <c r="B163" s="226"/>
      <c r="C163" s="226"/>
      <c r="D163" s="226"/>
      <c r="E163" s="226"/>
      <c r="F163" s="226"/>
      <c r="G163" s="226"/>
      <c r="H163" s="226"/>
    </row>
    <row r="164" spans="1:8" s="128" customFormat="1" ht="120.95" customHeight="1" x14ac:dyDescent="0.2">
      <c r="A164" s="300" t="s">
        <v>149</v>
      </c>
      <c r="B164" s="300"/>
      <c r="C164" s="300"/>
      <c r="D164" s="300"/>
      <c r="E164" s="300"/>
      <c r="F164" s="300"/>
      <c r="G164" s="300"/>
      <c r="H164" s="300"/>
    </row>
    <row r="165" spans="1:8" x14ac:dyDescent="0.25">
      <c r="A165" s="19"/>
      <c r="B165" s="19"/>
      <c r="C165" s="19"/>
      <c r="D165" s="19"/>
      <c r="E165" s="19"/>
      <c r="F165" s="19"/>
      <c r="G165" s="19"/>
      <c r="H165" s="19"/>
    </row>
  </sheetData>
  <mergeCells count="165">
    <mergeCell ref="A159:G159"/>
    <mergeCell ref="B160:G160"/>
    <mergeCell ref="A161:G161"/>
    <mergeCell ref="A162:G162"/>
    <mergeCell ref="A163:H163"/>
    <mergeCell ref="A164:H164"/>
    <mergeCell ref="B153:G153"/>
    <mergeCell ref="B154:G154"/>
    <mergeCell ref="B155:G155"/>
    <mergeCell ref="B156:G156"/>
    <mergeCell ref="B157:G157"/>
    <mergeCell ref="B158:G158"/>
    <mergeCell ref="B144:E144"/>
    <mergeCell ref="G144:H144"/>
    <mergeCell ref="A145:E145"/>
    <mergeCell ref="G145:H145"/>
    <mergeCell ref="A151:H151"/>
    <mergeCell ref="A152:I152"/>
    <mergeCell ref="B141:E141"/>
    <mergeCell ref="G141:H141"/>
    <mergeCell ref="B142:E142"/>
    <mergeCell ref="G142:H142"/>
    <mergeCell ref="B143:E143"/>
    <mergeCell ref="G143:H143"/>
    <mergeCell ref="A146:H146"/>
    <mergeCell ref="A147:H147"/>
    <mergeCell ref="A148:G148"/>
    <mergeCell ref="B138:E138"/>
    <mergeCell ref="G138:H138"/>
    <mergeCell ref="B139:E139"/>
    <mergeCell ref="G139:H139"/>
    <mergeCell ref="B140:E140"/>
    <mergeCell ref="A134:H134"/>
    <mergeCell ref="A135:J135"/>
    <mergeCell ref="B136:E136"/>
    <mergeCell ref="G136:H136"/>
    <mergeCell ref="B137:E137"/>
    <mergeCell ref="G137:H137"/>
    <mergeCell ref="G140:H140"/>
    <mergeCell ref="B127:H127"/>
    <mergeCell ref="B128:H128"/>
    <mergeCell ref="B129:H129"/>
    <mergeCell ref="B130:H130"/>
    <mergeCell ref="A131:H131"/>
    <mergeCell ref="A132:J133"/>
    <mergeCell ref="B120:H120"/>
    <mergeCell ref="B121:H121"/>
    <mergeCell ref="A122:H122"/>
    <mergeCell ref="A123:J124"/>
    <mergeCell ref="A125:I125"/>
    <mergeCell ref="B126:H126"/>
    <mergeCell ref="B113:H113"/>
    <mergeCell ref="B114:H114"/>
    <mergeCell ref="A115:H115"/>
    <mergeCell ref="A116:I117"/>
    <mergeCell ref="A118:I118"/>
    <mergeCell ref="B119:H119"/>
    <mergeCell ref="B104:H104"/>
    <mergeCell ref="B105:H105"/>
    <mergeCell ref="B107:H107"/>
    <mergeCell ref="B108:H108"/>
    <mergeCell ref="A109:J110"/>
    <mergeCell ref="A111:I111"/>
    <mergeCell ref="B106:H106"/>
    <mergeCell ref="A97:J98"/>
    <mergeCell ref="A99:J99"/>
    <mergeCell ref="A100:J100"/>
    <mergeCell ref="B101:H101"/>
    <mergeCell ref="B102:H102"/>
    <mergeCell ref="B103:H103"/>
    <mergeCell ref="B91:H91"/>
    <mergeCell ref="B92:H92"/>
    <mergeCell ref="B93:H93"/>
    <mergeCell ref="B94:H94"/>
    <mergeCell ref="B95:H95"/>
    <mergeCell ref="B96:H96"/>
    <mergeCell ref="B84:H84"/>
    <mergeCell ref="A85:H85"/>
    <mergeCell ref="A86:K87"/>
    <mergeCell ref="A88:J88"/>
    <mergeCell ref="B89:H89"/>
    <mergeCell ref="B90:H90"/>
    <mergeCell ref="A77:I77"/>
    <mergeCell ref="A80:I80"/>
    <mergeCell ref="B81:H81"/>
    <mergeCell ref="B82:H82"/>
    <mergeCell ref="B83:H83"/>
    <mergeCell ref="B73:G73"/>
    <mergeCell ref="B74:G74"/>
    <mergeCell ref="B75:G75"/>
    <mergeCell ref="B76:H76"/>
    <mergeCell ref="B67:G67"/>
    <mergeCell ref="B68:G68"/>
    <mergeCell ref="B69:H69"/>
    <mergeCell ref="B70:G70"/>
    <mergeCell ref="B71:G71"/>
    <mergeCell ref="B72:G72"/>
    <mergeCell ref="A60:J61"/>
    <mergeCell ref="A62:I62"/>
    <mergeCell ref="B63:H63"/>
    <mergeCell ref="B64:H64"/>
    <mergeCell ref="B65:G65"/>
    <mergeCell ref="B66:G66"/>
    <mergeCell ref="B54:G54"/>
    <mergeCell ref="B55:G55"/>
    <mergeCell ref="A56:G56"/>
    <mergeCell ref="B57:G57"/>
    <mergeCell ref="A58:G58"/>
    <mergeCell ref="A59:I59"/>
    <mergeCell ref="B48:G48"/>
    <mergeCell ref="B49:G49"/>
    <mergeCell ref="B50:G50"/>
    <mergeCell ref="B51:C51"/>
    <mergeCell ref="B52:G52"/>
    <mergeCell ref="B53:G53"/>
    <mergeCell ref="B42:G42"/>
    <mergeCell ref="A43:G43"/>
    <mergeCell ref="A44:I44"/>
    <mergeCell ref="A45:J46"/>
    <mergeCell ref="A47:I47"/>
    <mergeCell ref="A35:I35"/>
    <mergeCell ref="A36:J37"/>
    <mergeCell ref="A38:I38"/>
    <mergeCell ref="A39:I39"/>
    <mergeCell ref="B40:H40"/>
    <mergeCell ref="B41:G41"/>
    <mergeCell ref="B30:G30"/>
    <mergeCell ref="B31:H31"/>
    <mergeCell ref="B32:G32"/>
    <mergeCell ref="B33:G33"/>
    <mergeCell ref="A34:H34"/>
    <mergeCell ref="B25:F25"/>
    <mergeCell ref="G25:I25"/>
    <mergeCell ref="B26:F26"/>
    <mergeCell ref="G26:I26"/>
    <mergeCell ref="A27:I28"/>
    <mergeCell ref="A29:I29"/>
    <mergeCell ref="B22:F22"/>
    <mergeCell ref="G22:I22"/>
    <mergeCell ref="B23:F23"/>
    <mergeCell ref="G23:I23"/>
    <mergeCell ref="B24:F24"/>
    <mergeCell ref="G24:I24"/>
    <mergeCell ref="B17:F17"/>
    <mergeCell ref="G17:I17"/>
    <mergeCell ref="A18:J19"/>
    <mergeCell ref="A20:I20"/>
    <mergeCell ref="B21:F21"/>
    <mergeCell ref="G21:I21"/>
    <mergeCell ref="B14:F14"/>
    <mergeCell ref="G14:I14"/>
    <mergeCell ref="B15:F15"/>
    <mergeCell ref="G15:I15"/>
    <mergeCell ref="B16:F16"/>
    <mergeCell ref="G16:I16"/>
    <mergeCell ref="J1:J17"/>
    <mergeCell ref="A3:I3"/>
    <mergeCell ref="A4:I4"/>
    <mergeCell ref="A5:I5"/>
    <mergeCell ref="A6:I6"/>
    <mergeCell ref="A8:I8"/>
    <mergeCell ref="A9:I9"/>
    <mergeCell ref="A10:I10"/>
    <mergeCell ref="A11:I12"/>
    <mergeCell ref="A13:I13"/>
  </mergeCells>
  <pageMargins left="0.511811024" right="0.511811024" top="0.78740157499999996" bottom="0.78740157499999996" header="0.31496062000000002" footer="0.31496062000000002"/>
  <pageSetup paperSize="9" orientation="portrait" horizontalDpi="4294967292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BB6BE-11ED-4993-931E-E5C225E26E9D}">
  <dimension ref="A1:O28"/>
  <sheetViews>
    <sheetView tabSelected="1" workbookViewId="0">
      <selection sqref="A1:N6"/>
    </sheetView>
  </sheetViews>
  <sheetFormatPr defaultRowHeight="12.75" x14ac:dyDescent="0.2"/>
  <cols>
    <col min="1" max="2" width="9.140625" style="39"/>
    <col min="3" max="3" width="19.5703125" style="39" customWidth="1"/>
    <col min="4" max="5" width="9.140625" style="39"/>
    <col min="6" max="6" width="13.140625" style="39" customWidth="1"/>
    <col min="7" max="7" width="25.140625" style="39" customWidth="1"/>
    <col min="8" max="8" width="9.140625" style="39"/>
    <col min="9" max="9" width="20.85546875" style="39" customWidth="1"/>
    <col min="10" max="10" width="9.140625" style="39"/>
    <col min="11" max="11" width="13.28515625" style="39" bestFit="1" customWidth="1"/>
    <col min="12" max="12" width="18.28515625" style="39" bestFit="1" customWidth="1"/>
    <col min="13" max="13" width="17.85546875" style="39" customWidth="1"/>
    <col min="14" max="14" width="20.5703125" style="39" customWidth="1"/>
    <col min="15" max="15" width="10" style="39" bestFit="1" customWidth="1"/>
    <col min="16" max="16384" width="9.140625" style="39"/>
  </cols>
  <sheetData>
    <row r="1" spans="1:15" ht="31.5" x14ac:dyDescent="0.2">
      <c r="A1" s="176" t="s">
        <v>207</v>
      </c>
      <c r="B1" s="177" t="s">
        <v>185</v>
      </c>
      <c r="C1" s="177" t="s">
        <v>131</v>
      </c>
      <c r="D1" s="177" t="s">
        <v>186</v>
      </c>
      <c r="E1" s="177" t="s">
        <v>187</v>
      </c>
      <c r="F1" s="177" t="s">
        <v>188</v>
      </c>
      <c r="G1" s="177" t="s">
        <v>189</v>
      </c>
      <c r="H1" s="177" t="s">
        <v>190</v>
      </c>
      <c r="I1" s="177" t="s">
        <v>191</v>
      </c>
      <c r="J1" s="177" t="s">
        <v>192</v>
      </c>
      <c r="K1" s="177" t="s">
        <v>193</v>
      </c>
      <c r="L1" s="177" t="s">
        <v>194</v>
      </c>
      <c r="M1" s="177" t="s">
        <v>194</v>
      </c>
      <c r="N1" s="177" t="s">
        <v>195</v>
      </c>
    </row>
    <row r="2" spans="1:15" ht="31.5" x14ac:dyDescent="0.2">
      <c r="A2" s="303">
        <v>1</v>
      </c>
      <c r="B2" s="178">
        <v>1</v>
      </c>
      <c r="C2" s="179" t="s">
        <v>196</v>
      </c>
      <c r="D2" s="180" t="s">
        <v>197</v>
      </c>
      <c r="E2" s="180" t="s">
        <v>198</v>
      </c>
      <c r="F2" s="180" t="s">
        <v>199</v>
      </c>
      <c r="G2" s="180">
        <v>2</v>
      </c>
      <c r="H2" s="178">
        <v>6</v>
      </c>
      <c r="I2" s="178">
        <f>H2*2</f>
        <v>12</v>
      </c>
      <c r="J2" s="178" t="s">
        <v>136</v>
      </c>
      <c r="K2" s="183">
        <f>DIURNO!H160</f>
        <v>10215.927271742483</v>
      </c>
      <c r="L2" s="119">
        <f>G2*K2</f>
        <v>20431.854543484966</v>
      </c>
      <c r="M2" s="119">
        <f>H2*L2</f>
        <v>122591.12726090979</v>
      </c>
      <c r="N2" s="119">
        <f>12*M2</f>
        <v>1471093.5271309176</v>
      </c>
    </row>
    <row r="3" spans="1:15" ht="31.5" x14ac:dyDescent="0.2">
      <c r="A3" s="303"/>
      <c r="B3" s="178">
        <v>2</v>
      </c>
      <c r="C3" s="179" t="s">
        <v>200</v>
      </c>
      <c r="D3" s="180" t="s">
        <v>201</v>
      </c>
      <c r="E3" s="180" t="s">
        <v>198</v>
      </c>
      <c r="F3" s="180" t="s">
        <v>199</v>
      </c>
      <c r="G3" s="180">
        <v>2</v>
      </c>
      <c r="H3" s="178">
        <v>6</v>
      </c>
      <c r="I3" s="178">
        <f>H3*2</f>
        <v>12</v>
      </c>
      <c r="J3" s="178" t="s">
        <v>136</v>
      </c>
      <c r="K3" s="184">
        <f>NOTURNO!H161</f>
        <v>10826.519526084763</v>
      </c>
      <c r="L3" s="119">
        <f>G3*K3</f>
        <v>21653.039052169526</v>
      </c>
      <c r="M3" s="119">
        <f>H3*L3</f>
        <v>129918.23431301716</v>
      </c>
      <c r="N3" s="119">
        <f>12*M3</f>
        <v>1559018.811756206</v>
      </c>
    </row>
    <row r="4" spans="1:15" ht="12.75" customHeight="1" x14ac:dyDescent="0.2">
      <c r="A4" s="304" t="s">
        <v>202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182">
        <f>M2+M3</f>
        <v>252509.36157392696</v>
      </c>
      <c r="N4" s="181"/>
    </row>
    <row r="5" spans="1:15" ht="12.75" customHeight="1" x14ac:dyDescent="0.2">
      <c r="A5" s="304" t="s">
        <v>203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15">
        <f>12*M4</f>
        <v>3030112.3388871234</v>
      </c>
    </row>
    <row r="6" spans="1:15" ht="12.75" customHeight="1" x14ac:dyDescent="0.2">
      <c r="A6" s="304" t="s">
        <v>204</v>
      </c>
      <c r="B6" s="304"/>
      <c r="C6" s="304"/>
      <c r="D6" s="304"/>
      <c r="E6" s="304"/>
      <c r="F6" s="304"/>
      <c r="G6" s="304"/>
      <c r="H6" s="304"/>
      <c r="I6" s="304"/>
      <c r="J6" s="304"/>
      <c r="K6" s="304"/>
      <c r="L6" s="304"/>
      <c r="M6" s="304"/>
      <c r="N6" s="185">
        <f>2*N5</f>
        <v>6060224.6777742468</v>
      </c>
    </row>
    <row r="9" spans="1:15" x14ac:dyDescent="0.2">
      <c r="N9" s="64"/>
    </row>
    <row r="10" spans="1:15" x14ac:dyDescent="0.2">
      <c r="N10" s="158"/>
      <c r="O10" s="158"/>
    </row>
    <row r="11" spans="1:15" x14ac:dyDescent="0.2">
      <c r="N11" s="158"/>
    </row>
    <row r="13" spans="1:15" x14ac:dyDescent="0.2">
      <c r="L13" s="186"/>
      <c r="M13" s="186"/>
    </row>
    <row r="14" spans="1:15" x14ac:dyDescent="0.2">
      <c r="N14" s="64"/>
    </row>
    <row r="15" spans="1:15" x14ac:dyDescent="0.2">
      <c r="N15" s="64"/>
    </row>
    <row r="17" spans="12:14" ht="15.75" x14ac:dyDescent="0.25">
      <c r="L17" s="159"/>
    </row>
    <row r="18" spans="12:14" ht="15.75" x14ac:dyDescent="0.25">
      <c r="L18" s="159"/>
    </row>
    <row r="19" spans="12:14" x14ac:dyDescent="0.2">
      <c r="L19" s="158"/>
    </row>
    <row r="20" spans="12:14" x14ac:dyDescent="0.2">
      <c r="L20" s="160"/>
    </row>
    <row r="27" spans="12:14" x14ac:dyDescent="0.2">
      <c r="M27" s="161"/>
      <c r="N27" s="161"/>
    </row>
    <row r="28" spans="12:14" x14ac:dyDescent="0.2">
      <c r="M28" s="161"/>
      <c r="N28" s="161"/>
    </row>
  </sheetData>
  <mergeCells count="4">
    <mergeCell ref="A2:A3"/>
    <mergeCell ref="A4:L4"/>
    <mergeCell ref="A5:M5"/>
    <mergeCell ref="A6:M6"/>
  </mergeCells>
  <conditionalFormatting sqref="B1:N1">
    <cfRule type="cellIs" dxfId="0" priority="1" operator="equal">
      <formula>"PROCURAR"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2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B34D3-BA80-48D3-8C7D-507CC9824763}">
  <dimension ref="A1:J44"/>
  <sheetViews>
    <sheetView topLeftCell="A37" workbookViewId="0">
      <selection activeCell="I23" sqref="I23"/>
    </sheetView>
  </sheetViews>
  <sheetFormatPr defaultColWidth="9.140625" defaultRowHeight="15.75" x14ac:dyDescent="0.25"/>
  <cols>
    <col min="1" max="1" width="5.42578125" style="72" bestFit="1" customWidth="1"/>
    <col min="2" max="2" width="54.42578125" style="72" customWidth="1"/>
    <col min="3" max="3" width="16.140625" style="72" customWidth="1"/>
    <col min="4" max="4" width="21.7109375" style="72" bestFit="1" customWidth="1"/>
    <col min="5" max="5" width="15.5703125" style="72" bestFit="1" customWidth="1"/>
    <col min="6" max="6" width="18" style="72" bestFit="1" customWidth="1"/>
    <col min="7" max="7" width="21" style="72" customWidth="1"/>
    <col min="8" max="8" width="14.7109375" style="72" customWidth="1"/>
    <col min="9" max="9" width="17" style="72" customWidth="1"/>
    <col min="10" max="10" width="22.85546875" style="72" customWidth="1"/>
    <col min="11" max="16384" width="9.140625" style="72"/>
  </cols>
  <sheetData>
    <row r="1" spans="1:8" ht="26.25" x14ac:dyDescent="0.25">
      <c r="A1" s="310" t="s">
        <v>115</v>
      </c>
      <c r="B1" s="310"/>
      <c r="C1" s="310"/>
      <c r="D1" s="310"/>
      <c r="E1" s="310"/>
      <c r="F1" s="310"/>
    </row>
    <row r="2" spans="1:8" s="96" customFormat="1" ht="31.5" x14ac:dyDescent="0.25">
      <c r="A2" s="78" t="s">
        <v>99</v>
      </c>
      <c r="B2" s="78" t="s">
        <v>100</v>
      </c>
      <c r="C2" s="85" t="s">
        <v>97</v>
      </c>
      <c r="D2" s="78" t="s">
        <v>102</v>
      </c>
      <c r="E2" s="78" t="s">
        <v>103</v>
      </c>
      <c r="F2" s="78" t="s">
        <v>104</v>
      </c>
    </row>
    <row r="3" spans="1:8" x14ac:dyDescent="0.25">
      <c r="A3" s="97">
        <v>1</v>
      </c>
      <c r="B3" s="98" t="s">
        <v>178</v>
      </c>
      <c r="C3" s="99" t="s">
        <v>106</v>
      </c>
      <c r="D3" s="99">
        <v>4</v>
      </c>
      <c r="E3" s="100">
        <v>155.93</v>
      </c>
      <c r="F3" s="100">
        <f t="shared" ref="F3:F12" si="0">E3*D3</f>
        <v>623.72</v>
      </c>
    </row>
    <row r="4" spans="1:8" ht="19.5" customHeight="1" x14ac:dyDescent="0.25">
      <c r="A4" s="97">
        <v>2</v>
      </c>
      <c r="B4" s="98" t="s">
        <v>208</v>
      </c>
      <c r="C4" s="99" t="s">
        <v>106</v>
      </c>
      <c r="D4" s="99">
        <v>4</v>
      </c>
      <c r="E4" s="100">
        <v>92.27</v>
      </c>
      <c r="F4" s="100">
        <f t="shared" si="0"/>
        <v>369.08</v>
      </c>
    </row>
    <row r="5" spans="1:8" x14ac:dyDescent="0.25">
      <c r="A5" s="97">
        <v>3</v>
      </c>
      <c r="B5" s="167" t="s">
        <v>210</v>
      </c>
      <c r="C5" s="166" t="s">
        <v>106</v>
      </c>
      <c r="D5" s="166">
        <v>2</v>
      </c>
      <c r="E5" s="168">
        <v>285.5</v>
      </c>
      <c r="F5" s="168">
        <f t="shared" si="0"/>
        <v>571</v>
      </c>
    </row>
    <row r="6" spans="1:8" x14ac:dyDescent="0.25">
      <c r="A6" s="97">
        <v>4</v>
      </c>
      <c r="B6" s="165" t="s">
        <v>117</v>
      </c>
      <c r="C6" s="166" t="s">
        <v>106</v>
      </c>
      <c r="D6" s="166">
        <v>1</v>
      </c>
      <c r="E6" s="100">
        <v>185.42</v>
      </c>
      <c r="F6" s="100">
        <f t="shared" si="0"/>
        <v>185.42</v>
      </c>
      <c r="G6" s="101"/>
      <c r="H6" s="101"/>
    </row>
    <row r="7" spans="1:8" x14ac:dyDescent="0.25">
      <c r="A7" s="97">
        <v>5</v>
      </c>
      <c r="B7" s="98" t="s">
        <v>176</v>
      </c>
      <c r="C7" s="99" t="s">
        <v>106</v>
      </c>
      <c r="D7" s="99">
        <v>1</v>
      </c>
      <c r="E7" s="100">
        <v>147</v>
      </c>
      <c r="F7" s="100">
        <f t="shared" si="0"/>
        <v>147</v>
      </c>
    </row>
    <row r="8" spans="1:8" x14ac:dyDescent="0.25">
      <c r="A8" s="97">
        <v>6</v>
      </c>
      <c r="B8" s="98" t="s">
        <v>180</v>
      </c>
      <c r="C8" s="99" t="s">
        <v>106</v>
      </c>
      <c r="D8" s="99">
        <v>1</v>
      </c>
      <c r="E8" s="100">
        <v>52.81</v>
      </c>
      <c r="F8" s="100">
        <f t="shared" si="0"/>
        <v>52.81</v>
      </c>
    </row>
    <row r="9" spans="1:8" x14ac:dyDescent="0.25">
      <c r="A9" s="97">
        <v>7</v>
      </c>
      <c r="B9" s="102" t="s">
        <v>116</v>
      </c>
      <c r="C9" s="99" t="s">
        <v>106</v>
      </c>
      <c r="D9" s="103">
        <v>1</v>
      </c>
      <c r="E9" s="104">
        <v>52</v>
      </c>
      <c r="F9" s="100">
        <f t="shared" si="0"/>
        <v>52</v>
      </c>
    </row>
    <row r="10" spans="1:8" x14ac:dyDescent="0.25">
      <c r="A10" s="97">
        <v>8</v>
      </c>
      <c r="B10" s="98" t="s">
        <v>179</v>
      </c>
      <c r="C10" s="99" t="s">
        <v>118</v>
      </c>
      <c r="D10" s="99">
        <v>6</v>
      </c>
      <c r="E10" s="100">
        <v>14.01</v>
      </c>
      <c r="F10" s="100">
        <f t="shared" si="0"/>
        <v>84.06</v>
      </c>
    </row>
    <row r="11" spans="1:8" x14ac:dyDescent="0.25">
      <c r="A11" s="97">
        <v>9</v>
      </c>
      <c r="B11" s="98" t="s">
        <v>177</v>
      </c>
      <c r="C11" s="99" t="s">
        <v>106</v>
      </c>
      <c r="D11" s="99">
        <v>2</v>
      </c>
      <c r="E11" s="100">
        <v>42.65</v>
      </c>
      <c r="F11" s="100">
        <f t="shared" si="0"/>
        <v>85.3</v>
      </c>
    </row>
    <row r="12" spans="1:8" x14ac:dyDescent="0.25">
      <c r="A12" s="97">
        <v>10</v>
      </c>
      <c r="B12" s="98" t="s">
        <v>181</v>
      </c>
      <c r="C12" s="99" t="s">
        <v>106</v>
      </c>
      <c r="D12" s="99">
        <v>1</v>
      </c>
      <c r="E12" s="100">
        <v>33.65</v>
      </c>
      <c r="F12" s="100">
        <f t="shared" si="0"/>
        <v>33.65</v>
      </c>
    </row>
    <row r="13" spans="1:8" x14ac:dyDescent="0.25">
      <c r="A13" s="311" t="s">
        <v>119</v>
      </c>
      <c r="B13" s="312"/>
      <c r="C13" s="312"/>
      <c r="D13" s="312"/>
      <c r="E13" s="313"/>
      <c r="F13" s="105">
        <f>SUM(F3:F10)</f>
        <v>2085.09</v>
      </c>
    </row>
    <row r="14" spans="1:8" x14ac:dyDescent="0.25">
      <c r="A14" s="311" t="s">
        <v>120</v>
      </c>
      <c r="B14" s="312"/>
      <c r="C14" s="312"/>
      <c r="D14" s="312"/>
      <c r="E14" s="313"/>
      <c r="F14" s="95">
        <f>F13/12</f>
        <v>173.75750000000002</v>
      </c>
    </row>
    <row r="17" spans="1:10" ht="26.25" x14ac:dyDescent="0.25">
      <c r="A17" s="314" t="s">
        <v>98</v>
      </c>
      <c r="B17" s="314"/>
      <c r="C17" s="314"/>
      <c r="D17" s="314"/>
      <c r="E17" s="314"/>
      <c r="F17" s="314"/>
    </row>
    <row r="18" spans="1:10" x14ac:dyDescent="0.25">
      <c r="A18" s="86" t="s">
        <v>99</v>
      </c>
      <c r="B18" s="86" t="s">
        <v>100</v>
      </c>
      <c r="C18" s="86" t="s">
        <v>101</v>
      </c>
      <c r="D18" s="86" t="s">
        <v>102</v>
      </c>
      <c r="E18" s="86" t="s">
        <v>103</v>
      </c>
      <c r="F18" s="86" t="s">
        <v>104</v>
      </c>
    </row>
    <row r="19" spans="1:10" ht="31.5" x14ac:dyDescent="0.25">
      <c r="A19" s="162">
        <v>11</v>
      </c>
      <c r="B19" s="88" t="s">
        <v>105</v>
      </c>
      <c r="C19" s="87" t="s">
        <v>106</v>
      </c>
      <c r="D19" s="87">
        <v>432</v>
      </c>
      <c r="E19" s="89">
        <v>4.96</v>
      </c>
      <c r="F19" s="89">
        <f t="shared" ref="F19:F26" si="1">E19*D19</f>
        <v>2142.7199999999998</v>
      </c>
    </row>
    <row r="20" spans="1:10" ht="19.5" customHeight="1" x14ac:dyDescent="0.25">
      <c r="A20" s="162">
        <v>12</v>
      </c>
      <c r="B20" s="88" t="s">
        <v>107</v>
      </c>
      <c r="C20" s="87" t="s">
        <v>106</v>
      </c>
      <c r="D20" s="87">
        <v>12</v>
      </c>
      <c r="E20" s="89">
        <v>381</v>
      </c>
      <c r="F20" s="89">
        <f t="shared" si="1"/>
        <v>4572</v>
      </c>
    </row>
    <row r="21" spans="1:10" x14ac:dyDescent="0.25">
      <c r="A21" s="162">
        <v>13</v>
      </c>
      <c r="B21" s="90" t="s">
        <v>108</v>
      </c>
      <c r="C21" s="87" t="s">
        <v>106</v>
      </c>
      <c r="D21" s="91">
        <v>12</v>
      </c>
      <c r="E21" s="92">
        <v>52.1</v>
      </c>
      <c r="F21" s="89">
        <f t="shared" si="1"/>
        <v>625.20000000000005</v>
      </c>
    </row>
    <row r="22" spans="1:10" x14ac:dyDescent="0.25">
      <c r="A22" s="162">
        <v>14</v>
      </c>
      <c r="B22" s="90" t="s">
        <v>109</v>
      </c>
      <c r="C22" s="87" t="s">
        <v>106</v>
      </c>
      <c r="D22" s="91">
        <v>12</v>
      </c>
      <c r="E22" s="92">
        <v>77.650000000000006</v>
      </c>
      <c r="F22" s="89">
        <f t="shared" si="1"/>
        <v>931.80000000000007</v>
      </c>
    </row>
    <row r="23" spans="1:10" x14ac:dyDescent="0.25">
      <c r="A23" s="162">
        <v>15</v>
      </c>
      <c r="B23" s="90" t="s">
        <v>110</v>
      </c>
      <c r="C23" s="87" t="s">
        <v>106</v>
      </c>
      <c r="D23" s="91">
        <v>12</v>
      </c>
      <c r="E23" s="169">
        <v>60.2</v>
      </c>
      <c r="F23" s="168">
        <f t="shared" si="1"/>
        <v>722.40000000000009</v>
      </c>
    </row>
    <row r="24" spans="1:10" x14ac:dyDescent="0.25">
      <c r="A24" s="162">
        <v>16</v>
      </c>
      <c r="B24" s="90" t="s">
        <v>111</v>
      </c>
      <c r="C24" s="87" t="s">
        <v>106</v>
      </c>
      <c r="D24" s="91">
        <v>12</v>
      </c>
      <c r="E24" s="92">
        <v>17.71</v>
      </c>
      <c r="F24" s="89">
        <f t="shared" si="1"/>
        <v>212.52</v>
      </c>
    </row>
    <row r="25" spans="1:10" ht="19.5" customHeight="1" x14ac:dyDescent="0.25">
      <c r="A25" s="162">
        <v>17</v>
      </c>
      <c r="B25" s="88" t="s">
        <v>112</v>
      </c>
      <c r="C25" s="87" t="s">
        <v>106</v>
      </c>
      <c r="D25" s="87">
        <v>6</v>
      </c>
      <c r="E25" s="89">
        <v>41.05</v>
      </c>
      <c r="F25" s="89">
        <f t="shared" si="1"/>
        <v>246.29999999999998</v>
      </c>
    </row>
    <row r="26" spans="1:10" ht="68.25" customHeight="1" x14ac:dyDescent="0.25">
      <c r="A26" s="162">
        <v>18</v>
      </c>
      <c r="B26" s="170" t="s">
        <v>214</v>
      </c>
      <c r="C26" s="87" t="s">
        <v>211</v>
      </c>
      <c r="D26" s="171">
        <v>36</v>
      </c>
      <c r="E26" s="168">
        <v>78.709999999999994</v>
      </c>
      <c r="F26" s="89">
        <f t="shared" si="1"/>
        <v>2833.56</v>
      </c>
    </row>
    <row r="27" spans="1:10" x14ac:dyDescent="0.25">
      <c r="A27" s="305" t="s">
        <v>113</v>
      </c>
      <c r="B27" s="306"/>
      <c r="C27" s="306"/>
      <c r="D27" s="306"/>
      <c r="E27" s="307"/>
      <c r="F27" s="93">
        <f>SUM(F19:F26)</f>
        <v>12286.499999999998</v>
      </c>
    </row>
    <row r="28" spans="1:10" x14ac:dyDescent="0.25">
      <c r="A28" s="305" t="s">
        <v>114</v>
      </c>
      <c r="B28" s="306"/>
      <c r="C28" s="306"/>
      <c r="D28" s="306"/>
      <c r="E28" s="307"/>
      <c r="F28" s="94">
        <f>F27/12</f>
        <v>1023.8749999999999</v>
      </c>
    </row>
    <row r="29" spans="1:10" x14ac:dyDescent="0.25">
      <c r="A29" s="305" t="s">
        <v>182</v>
      </c>
      <c r="B29" s="306"/>
      <c r="C29" s="306"/>
      <c r="D29" s="306"/>
      <c r="E29" s="307"/>
      <c r="F29" s="95">
        <f>F28/12</f>
        <v>85.322916666666657</v>
      </c>
    </row>
    <row r="32" spans="1:10" ht="21" x14ac:dyDescent="0.25">
      <c r="A32" s="308" t="s">
        <v>94</v>
      </c>
      <c r="B32" s="308"/>
      <c r="C32" s="308"/>
      <c r="D32" s="308"/>
      <c r="E32" s="308"/>
      <c r="F32" s="308"/>
      <c r="G32" s="308"/>
      <c r="H32" s="308"/>
      <c r="I32" s="308"/>
      <c r="J32" s="308"/>
    </row>
    <row r="33" spans="1:10" ht="47.25" x14ac:dyDescent="0.25">
      <c r="A33" s="76" t="s">
        <v>99</v>
      </c>
      <c r="B33" s="106" t="s">
        <v>100</v>
      </c>
      <c r="C33" s="76" t="s">
        <v>101</v>
      </c>
      <c r="D33" s="76" t="s">
        <v>102</v>
      </c>
      <c r="E33" s="76" t="s">
        <v>103</v>
      </c>
      <c r="F33" s="76" t="s">
        <v>104</v>
      </c>
      <c r="G33" s="107" t="s">
        <v>121</v>
      </c>
      <c r="H33" s="107" t="s">
        <v>122</v>
      </c>
      <c r="I33" s="107" t="s">
        <v>123</v>
      </c>
      <c r="J33" s="107" t="s">
        <v>206</v>
      </c>
    </row>
    <row r="34" spans="1:10" x14ac:dyDescent="0.25">
      <c r="A34" s="97">
        <v>19</v>
      </c>
      <c r="B34" s="98" t="s">
        <v>124</v>
      </c>
      <c r="C34" s="99" t="s">
        <v>106</v>
      </c>
      <c r="D34" s="99">
        <v>6</v>
      </c>
      <c r="E34" s="100">
        <v>5519.75</v>
      </c>
      <c r="F34" s="100">
        <f t="shared" ref="F34:F40" si="2">E34*D34</f>
        <v>33118.5</v>
      </c>
      <c r="G34" s="152">
        <v>0.1</v>
      </c>
      <c r="H34" s="154">
        <f>F34*G34</f>
        <v>3311.8500000000004</v>
      </c>
      <c r="I34" s="154">
        <f>H34/12</f>
        <v>275.98750000000001</v>
      </c>
      <c r="J34" s="154">
        <f>I34/12</f>
        <v>22.998958333333334</v>
      </c>
    </row>
    <row r="35" spans="1:10" ht="18.75" customHeight="1" x14ac:dyDescent="0.25">
      <c r="A35" s="97">
        <v>20</v>
      </c>
      <c r="B35" s="98" t="s">
        <v>125</v>
      </c>
      <c r="C35" s="99" t="s">
        <v>106</v>
      </c>
      <c r="D35" s="173">
        <v>12</v>
      </c>
      <c r="E35" s="100">
        <v>2283.29</v>
      </c>
      <c r="F35" s="100">
        <f t="shared" si="2"/>
        <v>27399.48</v>
      </c>
      <c r="G35" s="153">
        <v>0.2</v>
      </c>
      <c r="H35" s="154">
        <f t="shared" ref="H35:H40" si="3">F35*G35</f>
        <v>5479.8960000000006</v>
      </c>
      <c r="I35" s="154">
        <f t="shared" ref="I35:I40" si="4">H35/12</f>
        <v>456.65800000000007</v>
      </c>
      <c r="J35" s="154">
        <f t="shared" ref="J35:J40" si="5">I35/12</f>
        <v>38.054833333333342</v>
      </c>
    </row>
    <row r="36" spans="1:10" x14ac:dyDescent="0.25">
      <c r="A36" s="97">
        <v>21</v>
      </c>
      <c r="B36" s="98" t="s">
        <v>126</v>
      </c>
      <c r="C36" s="99" t="s">
        <v>118</v>
      </c>
      <c r="D36" s="173">
        <v>4</v>
      </c>
      <c r="E36" s="89">
        <v>236.83</v>
      </c>
      <c r="F36" s="100">
        <f t="shared" si="2"/>
        <v>947.32</v>
      </c>
      <c r="G36" s="153">
        <v>0.5</v>
      </c>
      <c r="H36" s="154">
        <f t="shared" si="3"/>
        <v>473.66</v>
      </c>
      <c r="I36" s="154">
        <f t="shared" si="4"/>
        <v>39.471666666666671</v>
      </c>
      <c r="J36" s="154">
        <f t="shared" si="5"/>
        <v>3.2893055555555559</v>
      </c>
    </row>
    <row r="37" spans="1:10" x14ac:dyDescent="0.25">
      <c r="A37" s="97">
        <v>22</v>
      </c>
      <c r="B37" s="167" t="s">
        <v>212</v>
      </c>
      <c r="C37" s="172" t="s">
        <v>106</v>
      </c>
      <c r="D37" s="172">
        <v>6</v>
      </c>
      <c r="E37" s="175">
        <v>285.87</v>
      </c>
      <c r="F37" s="100">
        <f t="shared" si="2"/>
        <v>1715.22</v>
      </c>
      <c r="G37" s="153">
        <v>0.5</v>
      </c>
      <c r="H37" s="154">
        <f t="shared" si="3"/>
        <v>857.61</v>
      </c>
      <c r="I37" s="154">
        <f t="shared" si="4"/>
        <v>71.467500000000001</v>
      </c>
      <c r="J37" s="154">
        <f t="shared" si="5"/>
        <v>5.9556250000000004</v>
      </c>
    </row>
    <row r="38" spans="1:10" x14ac:dyDescent="0.25">
      <c r="A38" s="97">
        <v>23</v>
      </c>
      <c r="B38" s="98" t="s">
        <v>127</v>
      </c>
      <c r="C38" s="99" t="s">
        <v>118</v>
      </c>
      <c r="D38" s="99">
        <v>6</v>
      </c>
      <c r="E38" s="100">
        <v>202.17</v>
      </c>
      <c r="F38" s="100">
        <f t="shared" si="2"/>
        <v>1213.02</v>
      </c>
      <c r="G38" s="153">
        <v>0.2</v>
      </c>
      <c r="H38" s="154">
        <f t="shared" si="3"/>
        <v>242.60400000000001</v>
      </c>
      <c r="I38" s="154">
        <f t="shared" si="4"/>
        <v>20.217000000000002</v>
      </c>
      <c r="J38" s="154">
        <f t="shared" si="5"/>
        <v>1.6847500000000002</v>
      </c>
    </row>
    <row r="39" spans="1:10" ht="35.25" customHeight="1" x14ac:dyDescent="0.25">
      <c r="A39" s="97">
        <v>24</v>
      </c>
      <c r="B39" s="102" t="s">
        <v>213</v>
      </c>
      <c r="C39" s="99" t="s">
        <v>106</v>
      </c>
      <c r="D39" s="103">
        <v>6</v>
      </c>
      <c r="E39" s="104">
        <v>124.45</v>
      </c>
      <c r="F39" s="100">
        <f t="shared" si="2"/>
        <v>746.7</v>
      </c>
      <c r="G39" s="153">
        <v>0.5</v>
      </c>
      <c r="H39" s="154">
        <f t="shared" si="3"/>
        <v>373.35</v>
      </c>
      <c r="I39" s="154">
        <f t="shared" si="4"/>
        <v>31.112500000000001</v>
      </c>
      <c r="J39" s="154">
        <f t="shared" si="5"/>
        <v>2.5927083333333334</v>
      </c>
    </row>
    <row r="40" spans="1:10" ht="67.5" customHeight="1" x14ac:dyDescent="0.25">
      <c r="A40" s="97">
        <v>25</v>
      </c>
      <c r="B40" s="174" t="s">
        <v>209</v>
      </c>
      <c r="C40" s="99" t="s">
        <v>106</v>
      </c>
      <c r="D40" s="103">
        <v>3</v>
      </c>
      <c r="E40" s="104">
        <v>3750.16</v>
      </c>
      <c r="F40" s="100">
        <f t="shared" si="2"/>
        <v>11250.48</v>
      </c>
      <c r="G40" s="153">
        <v>0.2</v>
      </c>
      <c r="H40" s="154">
        <f t="shared" si="3"/>
        <v>2250.096</v>
      </c>
      <c r="I40" s="154">
        <f t="shared" si="4"/>
        <v>187.50800000000001</v>
      </c>
      <c r="J40" s="154">
        <f t="shared" si="5"/>
        <v>15.625666666666667</v>
      </c>
    </row>
    <row r="41" spans="1:10" x14ac:dyDescent="0.25">
      <c r="A41" s="309" t="s">
        <v>128</v>
      </c>
      <c r="B41" s="309"/>
      <c r="C41" s="309"/>
      <c r="D41" s="309"/>
      <c r="E41" s="309"/>
      <c r="F41" s="309"/>
      <c r="G41" s="309"/>
      <c r="H41" s="309"/>
      <c r="I41" s="309"/>
      <c r="J41" s="95">
        <f>SUM(J34:J40)</f>
        <v>90.201847222222227</v>
      </c>
    </row>
    <row r="44" spans="1:10" x14ac:dyDescent="0.25">
      <c r="C44" s="163"/>
      <c r="D44" s="164"/>
    </row>
  </sheetData>
  <mergeCells count="9">
    <mergeCell ref="A28:E28"/>
    <mergeCell ref="A29:E29"/>
    <mergeCell ref="A32:J32"/>
    <mergeCell ref="A41:I41"/>
    <mergeCell ref="A1:F1"/>
    <mergeCell ref="A13:E13"/>
    <mergeCell ref="A14:E14"/>
    <mergeCell ref="A17:F17"/>
    <mergeCell ref="A27:E27"/>
  </mergeCells>
  <pageMargins left="0.511811024" right="0.511811024" top="0.78740157499999996" bottom="0.78740157499999996" header="0.31496062000000002" footer="0.31496062000000002"/>
  <pageSetup paperSize="9" orientation="portrait" horizontalDpi="4294967292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911C4770B81342BEB798D831453045" ma:contentTypeVersion="6" ma:contentTypeDescription="Create a new document." ma:contentTypeScope="" ma:versionID="fa8b3d04140e8a7cf378c07d90c58b77">
  <xsd:schema xmlns:xsd="http://www.w3.org/2001/XMLSchema" xmlns:xs="http://www.w3.org/2001/XMLSchema" xmlns:p="http://schemas.microsoft.com/office/2006/metadata/properties" xmlns:ns3="d59026d4-742b-4a57-97e5-8193f6ca8c08" xmlns:ns4="daec6743-c973-404e-a323-100dd5ff9e59" targetNamespace="http://schemas.microsoft.com/office/2006/metadata/properties" ma:root="true" ma:fieldsID="291c57920a00c90c80f050ead5dfa64f" ns3:_="" ns4:_="">
    <xsd:import namespace="d59026d4-742b-4a57-97e5-8193f6ca8c08"/>
    <xsd:import namespace="daec6743-c973-404e-a323-100dd5ff9e5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9026d4-742b-4a57-97e5-8193f6ca8c0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ec6743-c973-404e-a323-100dd5ff9e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aec6743-c973-404e-a323-100dd5ff9e5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317810-3DD1-49DE-ACB4-BC011227C9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9026d4-742b-4a57-97e5-8193f6ca8c08"/>
    <ds:schemaRef ds:uri="daec6743-c973-404e-a323-100dd5ff9e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2303D5E-E547-444F-9856-02903E6E79DE}">
  <ds:schemaRefs>
    <ds:schemaRef ds:uri="http://www.w3.org/XML/1998/namespace"/>
    <ds:schemaRef ds:uri="daec6743-c973-404e-a323-100dd5ff9e59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d59026d4-742b-4a57-97e5-8193f6ca8c08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CCD510-2A20-498F-B11F-8B2300DBBC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DIURNO</vt:lpstr>
      <vt:lpstr>NOTURNO</vt:lpstr>
      <vt:lpstr>RESUMO</vt:lpstr>
      <vt:lpstr>UNIFORMES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vitor figueiredo</dc:creator>
  <cp:lastModifiedBy>Eliezer Gentil de Souza</cp:lastModifiedBy>
  <cp:lastPrinted>2023-03-14T15:12:16Z</cp:lastPrinted>
  <dcterms:created xsi:type="dcterms:W3CDTF">2023-03-10T19:46:25Z</dcterms:created>
  <dcterms:modified xsi:type="dcterms:W3CDTF">2025-07-03T19:39:27Z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0x0101004B911C4770B81342BEB798D831453045</vt:lpwstr>
  </property>
</Properties>
</file>